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BAC66E65-CB9E-47DD-90E0-11AC5DBB8648}" xr6:coauthVersionLast="47" xr6:coauthVersionMax="47" xr10:uidLastSave="{00000000-0000-0000-0000-000000000000}"/>
  <bookViews>
    <workbookView xWindow="-108" yWindow="-108" windowWidth="23256" windowHeight="12576" xr2:uid="{3100B95D-5398-4EE5-97E9-69B87CC9D391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9" i="1" l="1"/>
  <c r="C188" i="1" s="1"/>
  <c r="C183" i="1"/>
  <c r="C170" i="1"/>
  <c r="C159" i="1"/>
  <c r="C156" i="1"/>
  <c r="C153" i="1"/>
  <c r="C150" i="1"/>
  <c r="C146" i="1"/>
  <c r="C139" i="1"/>
  <c r="C136" i="1"/>
  <c r="C134" i="1"/>
  <c r="C133" i="1" s="1"/>
  <c r="C127" i="1"/>
  <c r="C122" i="1"/>
  <c r="C121" i="1" s="1"/>
  <c r="C117" i="1"/>
  <c r="C113" i="1"/>
  <c r="C109" i="1"/>
  <c r="C106" i="1"/>
  <c r="C103" i="1"/>
  <c r="C100" i="1"/>
  <c r="C75" i="1"/>
  <c r="C70" i="1"/>
  <c r="C69" i="1" s="1"/>
  <c r="C66" i="1"/>
  <c r="C64" i="1"/>
  <c r="C33" i="1"/>
  <c r="C32" i="1" s="1"/>
  <c r="C24" i="1"/>
  <c r="C13" i="1"/>
  <c r="C8" i="1"/>
  <c r="C7" i="1" s="1"/>
  <c r="C181" i="1" l="1"/>
  <c r="C192" i="1" s="1"/>
</calcChain>
</file>

<file path=xl/sharedStrings.xml><?xml version="1.0" encoding="utf-8"?>
<sst xmlns="http://schemas.openxmlformats.org/spreadsheetml/2006/main" count="394" uniqueCount="234">
  <si>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</si>
  <si>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</si>
  <si>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FEVEREIRO/2020</t>
  </si>
  <si>
    <t>ITENS DE DESPESAS - FEVEREIRO /2020</t>
  </si>
  <si>
    <t>R$ VALORES</t>
  </si>
  <si>
    <t>OPERAÇÃO</t>
  </si>
  <si>
    <t>DETALHES</t>
  </si>
  <si>
    <t>1. Pessoal</t>
  </si>
  <si>
    <t>1.1. Salários (CLT)</t>
  </si>
  <si>
    <t>FOLHA JANEIRO/2020</t>
  </si>
  <si>
    <t>RESCISÃO WINDERLANE PACIENTE ALEXANDRE SILVA</t>
  </si>
  <si>
    <t>TED</t>
  </si>
  <si>
    <t>RESCISÃO JONATAS ALVES DOS SANTOS</t>
  </si>
  <si>
    <t>1.2. Outras Formas de Contratação</t>
  </si>
  <si>
    <t>RODRIGUES E FELIX LTDA ME</t>
  </si>
  <si>
    <t>NFSE 070</t>
  </si>
  <si>
    <t>PEDATELLA NUTRIÇÃO EIRELI</t>
  </si>
  <si>
    <t>TRANSF</t>
  </si>
  <si>
    <t>NFSE 006</t>
  </si>
  <si>
    <t>ANDRADE VILELA &amp; SANTOS VILELA LTDA</t>
  </si>
  <si>
    <t>NFSE 074</t>
  </si>
  <si>
    <t>SERVIÇOS MEDICOS VITORIA VIDA EIRELI</t>
  </si>
  <si>
    <t>NFSE 003</t>
  </si>
  <si>
    <t>PROVIDA MEDICINA PREVENTIVA LTDA</t>
  </si>
  <si>
    <t>NFSE 543</t>
  </si>
  <si>
    <t>PRO-SAÚDE SERVIÇOS MÉDICOS</t>
  </si>
  <si>
    <t>NFSE 068</t>
  </si>
  <si>
    <t>NFSE 069</t>
  </si>
  <si>
    <t>PROMED PLANTÕES MEDICOS LTDA</t>
  </si>
  <si>
    <t>NFSE 173</t>
  </si>
  <si>
    <t>VILELA CLINICA MEDICA LTDA</t>
  </si>
  <si>
    <t>NFSE 002</t>
  </si>
  <si>
    <t>1.3. Encargos/Benefícios</t>
  </si>
  <si>
    <t>IRRF FL PGTO 12/2019</t>
  </si>
  <si>
    <t>DARF</t>
  </si>
  <si>
    <t>IRRF S FL PGTO 01/2020</t>
  </si>
  <si>
    <t>PIS S FL PGTO 01/2020</t>
  </si>
  <si>
    <t>GPS S FL PGTO 01/2020</t>
  </si>
  <si>
    <t>GUIA</t>
  </si>
  <si>
    <t>GUIA GPS</t>
  </si>
  <si>
    <t>FGTS RESCISORIO WINDERLANE PACIENTE ALEXANDRE SILVA</t>
  </si>
  <si>
    <t xml:space="preserve">GUIA </t>
  </si>
  <si>
    <t>FGTS S FL 11/2019</t>
  </si>
  <si>
    <t>GUIA FGTS</t>
  </si>
  <si>
    <t>2. Mat/Med</t>
  </si>
  <si>
    <t>2.1. Medicamentos</t>
  </si>
  <si>
    <t>SUPERMEDICA DIST HOSPITALAR EIRELI</t>
  </si>
  <si>
    <t>NF 74024</t>
  </si>
  <si>
    <t>NUTRI QUALI COMERCIAL LTDA ME</t>
  </si>
  <si>
    <t>NF 28972</t>
  </si>
  <si>
    <t>VOLGUE HOSPITALAR LTDA ME</t>
  </si>
  <si>
    <t>BOLETO</t>
  </si>
  <si>
    <t>NF 20827</t>
  </si>
  <si>
    <t xml:space="preserve">ALIANÇA HOSPITALAR </t>
  </si>
  <si>
    <t>NF 5080 (ESTORNO)</t>
  </si>
  <si>
    <t>ASTHAMED COM PROD EQUIP HOSP EIRELI EPP</t>
  </si>
  <si>
    <t xml:space="preserve">NF 26992 </t>
  </si>
  <si>
    <t>MCW PRODUTOS MEDICOS E HOSPITALARES LTDA</t>
  </si>
  <si>
    <t>NF 309412</t>
  </si>
  <si>
    <t>NF 70642</t>
  </si>
  <si>
    <t>INOVAMED COM DE MEDICAMENTOS LTDA</t>
  </si>
  <si>
    <t>NF 92911</t>
  </si>
  <si>
    <t>MEDMAIS COMERCIO DE MEDICAMENTOS LTDA</t>
  </si>
  <si>
    <t>NF 2915</t>
  </si>
  <si>
    <t>BMG DISTRIBUIDORA DE PROD HOSPITALAR LTDA EPP</t>
  </si>
  <si>
    <t>NF 5730</t>
  </si>
  <si>
    <t>DROGARIA RUBBER LTDA</t>
  </si>
  <si>
    <t>NF 2543</t>
  </si>
  <si>
    <t>NF 5144</t>
  </si>
  <si>
    <t>NF 5131</t>
  </si>
  <si>
    <t>ARENA SUPRIMENTOS MEDICOS COM IMP E EXP LTDA</t>
  </si>
  <si>
    <t>NF 38748</t>
  </si>
  <si>
    <t>SUPERMED COM E IMP DE PROD MED E HOSP LTDA</t>
  </si>
  <si>
    <t>NF 416850</t>
  </si>
  <si>
    <t>CA DISTRIBUIDORA DE PROD HOSP EIRELI</t>
  </si>
  <si>
    <t>NF 7492</t>
  </si>
  <si>
    <t>NF 8588</t>
  </si>
  <si>
    <t>NF 7390</t>
  </si>
  <si>
    <t>NF 7610</t>
  </si>
  <si>
    <t>NF 8460</t>
  </si>
  <si>
    <t>HOSPDROGAS COM LTDA EPP</t>
  </si>
  <si>
    <t>NF 10994</t>
  </si>
  <si>
    <t>NF 10892</t>
  </si>
  <si>
    <t>GOMED DIST DE MEDICAMENTOS</t>
  </si>
  <si>
    <t>NF 9871</t>
  </si>
  <si>
    <t>NF 9869</t>
  </si>
  <si>
    <t>SAMED MANUT DE EQUIP MEDICO HOSP LTDA</t>
  </si>
  <si>
    <t>NF 132</t>
  </si>
  <si>
    <t>CIENTIFICA MEDICA HOSPITALAR LTDA</t>
  </si>
  <si>
    <t>DOC</t>
  </si>
  <si>
    <t>NF 91673</t>
  </si>
  <si>
    <t>PROTEC PROD CIENTIFICOS LTDA</t>
  </si>
  <si>
    <t>NF 147588</t>
  </si>
  <si>
    <t>EUROMEDICAL REPRESENTAÇÕES EIRELI ME</t>
  </si>
  <si>
    <t>NF 329</t>
  </si>
  <si>
    <t>MAPV SERV TEC EQUIP SUP MARCIO AURELIO PACHECO VEIGA</t>
  </si>
  <si>
    <t>NF 2573671</t>
  </si>
  <si>
    <t>2.2. Materais Hospitalares</t>
  </si>
  <si>
    <t>2.3 Gases Medicinais</t>
  </si>
  <si>
    <t xml:space="preserve">MERCADÃO DOS PARAFUSOS </t>
  </si>
  <si>
    <t>NF 292</t>
  </si>
  <si>
    <t>3. Materais Diversos</t>
  </si>
  <si>
    <t>3.1. Materiais de Higienização</t>
  </si>
  <si>
    <t>MERCEARIA PREÇO BAIXO - ALDELICIA LOPES CHAVES</t>
  </si>
  <si>
    <t>NF 631</t>
  </si>
  <si>
    <t>NF 635</t>
  </si>
  <si>
    <t>NF 639</t>
  </si>
  <si>
    <t>3.2. Materiais / Gêneros Alimentícios</t>
  </si>
  <si>
    <t>NF 632</t>
  </si>
  <si>
    <t>NF 633</t>
  </si>
  <si>
    <t>ALBAN INDUSTRIA COM DE EMBALAGENS PLASTICAS</t>
  </si>
  <si>
    <t>NF's 131768 / 131769  /131771 / 131770 / 132194</t>
  </si>
  <si>
    <t>MARIA ODETE F FARIA AZEVEDO ME</t>
  </si>
  <si>
    <t>NF 078</t>
  </si>
  <si>
    <t>NF 133218</t>
  </si>
  <si>
    <t>NF 634</t>
  </si>
  <si>
    <t>ROGERIO DOS SANTOS ROQUE</t>
  </si>
  <si>
    <t>NF 721</t>
  </si>
  <si>
    <t>NF 661</t>
  </si>
  <si>
    <t>NF 660</t>
  </si>
  <si>
    <t>NF 725</t>
  </si>
  <si>
    <t>NF 082</t>
  </si>
  <si>
    <t>NF 079</t>
  </si>
  <si>
    <t>NF 638</t>
  </si>
  <si>
    <t>NF 619</t>
  </si>
  <si>
    <t>NF 729</t>
  </si>
  <si>
    <t>NF 086</t>
  </si>
  <si>
    <t>NF 087</t>
  </si>
  <si>
    <t>NF 640</t>
  </si>
  <si>
    <t>RODRIGUES VIEIRA COM E DIST DE ALIMENTOS</t>
  </si>
  <si>
    <t>NF 165190</t>
  </si>
  <si>
    <t>NF 165504</t>
  </si>
  <si>
    <t>NF 166494</t>
  </si>
  <si>
    <t>NF 166591</t>
  </si>
  <si>
    <t>NF 166586</t>
  </si>
  <si>
    <t>3.3. Material Expediente</t>
  </si>
  <si>
    <t>GRAFICA MAQUES LTDA</t>
  </si>
  <si>
    <t>NF 6527</t>
  </si>
  <si>
    <t>3.4. Material Divulgação</t>
  </si>
  <si>
    <t>3.5. Material Permanente</t>
  </si>
  <si>
    <t>3.6. Combustível</t>
  </si>
  <si>
    <t>COMERCIAL DE DERIVADOS DE PETROLEO JOTTAS LTDA</t>
  </si>
  <si>
    <t>NF 23486</t>
  </si>
  <si>
    <t>COMERCIAL DE DERIVADOS DE PETROLEO JOTAS LTDA</t>
  </si>
  <si>
    <t>NF 6850</t>
  </si>
  <si>
    <t>3.7. GLP</t>
  </si>
  <si>
    <t>SMA REVENDEDORA DE GAS LTDA - CISAGAS</t>
  </si>
  <si>
    <t>NF 101</t>
  </si>
  <si>
    <t>NF 102</t>
  </si>
  <si>
    <t>3.8. Material de Lavanderia</t>
  </si>
  <si>
    <t>4. Manutenção</t>
  </si>
  <si>
    <t>4.1. Materiais de Manutenção</t>
  </si>
  <si>
    <t>RIBEIRO NASCIMENTO E COSTA LTDA</t>
  </si>
  <si>
    <t>NF 8863</t>
  </si>
  <si>
    <t>COMERCIAL DE TINTAS CASTELO LTDA ME</t>
  </si>
  <si>
    <t>NF 7088</t>
  </si>
  <si>
    <t>ALFA PNEUS AUTO CENTER EIRELI</t>
  </si>
  <si>
    <t>NF 2310</t>
  </si>
  <si>
    <t>4.2. Serviços de Manutenção</t>
  </si>
  <si>
    <t>NFSE 1013</t>
  </si>
  <si>
    <t>LOCALIZA RENT A CAR</t>
  </si>
  <si>
    <t>BOL 3571015</t>
  </si>
  <si>
    <t>NFSE 1045</t>
  </si>
  <si>
    <t>JOSE PEREIRA DA SILVA ME</t>
  </si>
  <si>
    <t>NFSE 161</t>
  </si>
  <si>
    <t>5. Seguros / Impostos / Taxas</t>
  </si>
  <si>
    <t>5.1. Seguros (Imóvel e Automóvel)</t>
  </si>
  <si>
    <t>5.2. Taxas e Serviços de Cartório</t>
  </si>
  <si>
    <t>5.3. Taxas Impostos</t>
  </si>
  <si>
    <t>CSRF S NFSE COM 12/2019</t>
  </si>
  <si>
    <t>IR S NFSE COMP 12/2019</t>
  </si>
  <si>
    <t>CSRF S NF N. 77847 TELEVIDA</t>
  </si>
  <si>
    <t>IR S NFSE 60 MARQUES 11/2019</t>
  </si>
  <si>
    <t>CSRF S NF N. 60 MARQUES 11/2019</t>
  </si>
  <si>
    <t>5.4. Taxas Bancárias</t>
  </si>
  <si>
    <t>BANCO DO BRASIL DOC/TED ELETRÔNICO</t>
  </si>
  <si>
    <t>TARIFA PACOTES SERVIÇOS</t>
  </si>
  <si>
    <t>TARIFAS</t>
  </si>
  <si>
    <t>6. Telefonia</t>
  </si>
  <si>
    <t xml:space="preserve">TELEFONE FIXO OI </t>
  </si>
  <si>
    <t>7. Água</t>
  </si>
  <si>
    <t>SANEAGO</t>
  </si>
  <si>
    <t>FATURA</t>
  </si>
  <si>
    <t>FAT 4039231612</t>
  </si>
  <si>
    <t>8. Energia Elétrica</t>
  </si>
  <si>
    <t>9. Prestação de Serviços Terceiros</t>
  </si>
  <si>
    <t>PRO ATIVA CURSOS E RECURSOS HUMANO</t>
  </si>
  <si>
    <t>NFSE 021</t>
  </si>
  <si>
    <t xml:space="preserve">ADM SERVIÇOS E CONSULTORIA LTDA </t>
  </si>
  <si>
    <t>NFSE 016</t>
  </si>
  <si>
    <t>HOTEL VEREDAS DO ARAGUAIA EIRELI</t>
  </si>
  <si>
    <t>NFSE 5801</t>
  </si>
  <si>
    <t xml:space="preserve">DOUGLAS HENRIQUE DE CARVALHO </t>
  </si>
  <si>
    <t>NFSE 026</t>
  </si>
  <si>
    <t>MARLENE JOSE SILVA GONÇALVES</t>
  </si>
  <si>
    <t>NFSE 170</t>
  </si>
  <si>
    <t>NFSE 027</t>
  </si>
  <si>
    <t>NFSE 022</t>
  </si>
  <si>
    <t xml:space="preserve">LOCALIZA RENT A CAR </t>
  </si>
  <si>
    <t>BOL 371353</t>
  </si>
  <si>
    <t>10. Informática</t>
  </si>
  <si>
    <t>ATILA BARU SISTEMAS LTDA</t>
  </si>
  <si>
    <t>NFSE 11607</t>
  </si>
  <si>
    <t>SD DE MEDEIROS LTDA</t>
  </si>
  <si>
    <t>NFSE 18491</t>
  </si>
  <si>
    <t>APOIO CONTAÇÕES SISTEMA DE INFORMATICA S.A.</t>
  </si>
  <si>
    <t>NFSE 6822</t>
  </si>
  <si>
    <t>NFSE 6905</t>
  </si>
  <si>
    <t>NFSE 7113</t>
  </si>
  <si>
    <t>NFSE 7292</t>
  </si>
  <si>
    <t>NFSE 7438</t>
  </si>
  <si>
    <t>NFSE 6744</t>
  </si>
  <si>
    <t>TELEVIDA CENTRO ESPECIALIZADO DE TELEDIAGNOSTICO LTDA</t>
  </si>
  <si>
    <t>NFSE 79579</t>
  </si>
  <si>
    <t>11. TOTAL GLOBAL</t>
  </si>
  <si>
    <t>TOTAL DO REPASSE</t>
  </si>
  <si>
    <t>2º PARC REF JANEIRO 2020 (16 º REPASSE)</t>
  </si>
  <si>
    <t xml:space="preserve">TED </t>
  </si>
  <si>
    <t>TED - 104 0794 11433328000118 FMS SMA</t>
  </si>
  <si>
    <t>1º PARC REF FEVEREIRO 2020 (17 º REPASSE)</t>
  </si>
  <si>
    <t>2º PARC REF FEVEREIRO 2020 (17 º REPASSE)</t>
  </si>
  <si>
    <t>12. SALDO DO MÊS ANTERIOR</t>
  </si>
  <si>
    <t>SALDO CONTA DIA 31/01/2020</t>
  </si>
  <si>
    <t>SALDO</t>
  </si>
  <si>
    <t>ESTORNO</t>
  </si>
  <si>
    <t>PAGAMENTO INDEVIDO NF 5080 (ESTORNADO)</t>
  </si>
  <si>
    <t xml:space="preserve">ESTORNO </t>
  </si>
  <si>
    <t>DEPOSITO</t>
  </si>
  <si>
    <t>DEPOSITO A MAIS FUNC ANA LUCIA REF FOLHA JAN/2020</t>
  </si>
  <si>
    <t>SALDO EM CONTA</t>
  </si>
  <si>
    <t>GOIÂNIA (GO), 29 DE FEVEREIRO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</si>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</sst>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3" fillId="2" borderId="9" xfId="0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 applyProtection="1">
      <alignment horizontal="center" vertical="top"/>
      <protection locked="0"/>
    </xf>
    <xf numFmtId="164" fontId="3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/>
    </xf>
    <xf numFmtId="4" fontId="2" fillId="3" borderId="13" xfId="0" applyNumberFormat="1" applyFont="1" applyFill="1" applyBorder="1" applyAlignment="1">
      <alignment horizontal="right" vertical="top"/>
    </xf>
    <xf numFmtId="164" fontId="2" fillId="3" borderId="13" xfId="0" applyNumberFormat="1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 wrapText="1"/>
    </xf>
    <xf numFmtId="165" fontId="2" fillId="0" borderId="16" xfId="0" applyNumberFormat="1" applyFont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165" fontId="2" fillId="4" borderId="20" xfId="0" applyNumberFormat="1" applyFont="1" applyFill="1" applyBorder="1" applyAlignment="1">
      <alignment horizontal="right" vertical="top"/>
    </xf>
    <xf numFmtId="164" fontId="2" fillId="4" borderId="20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4" fontId="2" fillId="3" borderId="16" xfId="0" applyNumberFormat="1" applyFont="1" applyFill="1" applyBorder="1" applyAlignment="1">
      <alignment horizontal="right" vertical="top"/>
    </xf>
    <xf numFmtId="164" fontId="2" fillId="3" borderId="16" xfId="0" applyNumberFormat="1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right" vertical="top"/>
    </xf>
    <xf numFmtId="164" fontId="2" fillId="0" borderId="16" xfId="0" applyNumberFormat="1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4" fillId="0" borderId="15" xfId="0" applyFont="1" applyBorder="1"/>
    <xf numFmtId="4" fontId="2" fillId="0" borderId="16" xfId="0" applyNumberFormat="1" applyFont="1" applyBorder="1" applyAlignment="1" applyProtection="1">
      <alignment horizontal="right" vertical="top"/>
      <protection locked="0"/>
    </xf>
    <xf numFmtId="164" fontId="2" fillId="4" borderId="16" xfId="0" applyNumberFormat="1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4" fontId="5" fillId="4" borderId="16" xfId="0" applyNumberFormat="1" applyFont="1" applyFill="1" applyBorder="1" applyAlignment="1" applyProtection="1">
      <alignment horizontal="right" vertical="top"/>
      <protection locked="0"/>
    </xf>
    <xf numFmtId="164" fontId="5" fillId="4" borderId="16" xfId="0" applyNumberFormat="1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 wrapText="1"/>
    </xf>
    <xf numFmtId="0" fontId="4" fillId="0" borderId="21" xfId="0" applyFont="1" applyBorder="1"/>
    <xf numFmtId="4" fontId="2" fillId="0" borderId="20" xfId="0" applyNumberFormat="1" applyFont="1" applyBorder="1" applyAlignment="1">
      <alignment horizontal="right" vertical="top"/>
    </xf>
    <xf numFmtId="0" fontId="2" fillId="4" borderId="22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vertical="top"/>
    </xf>
    <xf numFmtId="4" fontId="2" fillId="3" borderId="24" xfId="0" applyNumberFormat="1" applyFont="1" applyFill="1" applyBorder="1" applyAlignment="1">
      <alignment horizontal="right" vertical="top"/>
    </xf>
    <xf numFmtId="164" fontId="2" fillId="3" borderId="2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horizontal="left" vertical="top"/>
    </xf>
    <xf numFmtId="0" fontId="2" fillId="0" borderId="15" xfId="0" applyFont="1" applyBorder="1" applyAlignment="1">
      <alignment vertical="top"/>
    </xf>
    <xf numFmtId="16" fontId="2" fillId="4" borderId="16" xfId="0" applyNumberFormat="1" applyFont="1" applyFill="1" applyBorder="1" applyAlignment="1">
      <alignment horizontal="left" vertical="top"/>
    </xf>
    <xf numFmtId="0" fontId="0" fillId="0" borderId="15" xfId="0" applyBorder="1"/>
    <xf numFmtId="4" fontId="2" fillId="0" borderId="26" xfId="0" applyNumberFormat="1" applyFont="1" applyBorder="1" applyAlignment="1">
      <alignment horizontal="right" vertical="top"/>
    </xf>
    <xf numFmtId="0" fontId="2" fillId="4" borderId="15" xfId="0" applyFont="1" applyFill="1" applyBorder="1" applyAlignment="1">
      <alignment vertical="top"/>
    </xf>
    <xf numFmtId="0" fontId="0" fillId="0" borderId="27" xfId="0" applyBorder="1"/>
    <xf numFmtId="0" fontId="5" fillId="4" borderId="19" xfId="0" applyFont="1" applyFill="1" applyBorder="1" applyAlignment="1">
      <alignment vertical="top"/>
    </xf>
    <xf numFmtId="4" fontId="5" fillId="4" borderId="20" xfId="0" applyNumberFormat="1" applyFont="1" applyFill="1" applyBorder="1" applyAlignment="1">
      <alignment horizontal="right" vertical="top"/>
    </xf>
    <xf numFmtId="164" fontId="5" fillId="4" borderId="20" xfId="0" applyNumberFormat="1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left" vertical="top"/>
    </xf>
    <xf numFmtId="0" fontId="5" fillId="4" borderId="22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/>
    </xf>
    <xf numFmtId="164" fontId="2" fillId="3" borderId="16" xfId="0" applyNumberFormat="1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164" fontId="2" fillId="0" borderId="16" xfId="0" applyNumberFormat="1" applyFont="1" applyBorder="1" applyAlignment="1">
      <alignment horizontal="center" vertical="top"/>
    </xf>
    <xf numFmtId="14" fontId="2" fillId="0" borderId="16" xfId="0" applyNumberFormat="1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6" fillId="0" borderId="15" xfId="0" applyFont="1" applyBorder="1" applyAlignment="1">
      <alignment vertical="top"/>
    </xf>
    <xf numFmtId="4" fontId="2" fillId="4" borderId="16" xfId="0" applyNumberFormat="1" applyFont="1" applyFill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left" vertical="top"/>
    </xf>
    <xf numFmtId="0" fontId="2" fillId="4" borderId="18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164" fontId="2" fillId="0" borderId="16" xfId="0" applyNumberFormat="1" applyFont="1" applyBorder="1" applyAlignment="1">
      <alignment horizontal="left" vertical="top"/>
    </xf>
    <xf numFmtId="0" fontId="2" fillId="0" borderId="18" xfId="0" applyFont="1" applyBorder="1" applyAlignment="1">
      <alignment vertical="top"/>
    </xf>
    <xf numFmtId="0" fontId="5" fillId="4" borderId="15" xfId="0" applyFont="1" applyFill="1" applyBorder="1" applyAlignment="1">
      <alignment vertical="top"/>
    </xf>
    <xf numFmtId="4" fontId="5" fillId="4" borderId="16" xfId="0" applyNumberFormat="1" applyFont="1" applyFill="1" applyBorder="1" applyAlignment="1">
      <alignment horizontal="right" vertical="top"/>
    </xf>
    <xf numFmtId="164" fontId="5" fillId="4" borderId="16" xfId="0" applyNumberFormat="1" applyFont="1" applyFill="1" applyBorder="1" applyAlignment="1">
      <alignment horizontal="left" vertical="top"/>
    </xf>
    <xf numFmtId="0" fontId="5" fillId="4" borderId="18" xfId="0" applyFont="1" applyFill="1" applyBorder="1" applyAlignment="1">
      <alignment vertical="top"/>
    </xf>
    <xf numFmtId="4" fontId="2" fillId="4" borderId="16" xfId="0" applyNumberFormat="1" applyFont="1" applyFill="1" applyBorder="1" applyAlignment="1" applyProtection="1">
      <alignment horizontal="right" vertical="top"/>
      <protection locked="0"/>
    </xf>
    <xf numFmtId="0" fontId="5" fillId="0" borderId="15" xfId="0" applyFont="1" applyBorder="1" applyAlignment="1">
      <alignment vertical="top"/>
    </xf>
    <xf numFmtId="164" fontId="5" fillId="4" borderId="16" xfId="0" applyNumberFormat="1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4" fontId="3" fillId="3" borderId="16" xfId="0" applyNumberFormat="1" applyFont="1" applyFill="1" applyBorder="1" applyAlignment="1">
      <alignment horizontal="right" vertical="top"/>
    </xf>
    <xf numFmtId="16" fontId="2" fillId="4" borderId="18" xfId="0" applyNumberFormat="1" applyFont="1" applyFill="1" applyBorder="1" applyAlignment="1">
      <alignment horizontal="left" vertical="top"/>
    </xf>
    <xf numFmtId="0" fontId="2" fillId="0" borderId="19" xfId="0" applyFont="1" applyBorder="1" applyAlignment="1">
      <alignment vertical="top"/>
    </xf>
    <xf numFmtId="164" fontId="2" fillId="0" borderId="20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left" vertical="top"/>
    </xf>
    <xf numFmtId="0" fontId="2" fillId="0" borderId="22" xfId="0" applyFont="1" applyBorder="1" applyAlignment="1">
      <alignment vertical="top"/>
    </xf>
    <xf numFmtId="0" fontId="4" fillId="0" borderId="27" xfId="0" applyFont="1" applyBorder="1"/>
    <xf numFmtId="0" fontId="2" fillId="0" borderId="22" xfId="0" applyFont="1" applyBorder="1" applyAlignment="1">
      <alignment horizontal="left" vertical="top"/>
    </xf>
    <xf numFmtId="0" fontId="7" fillId="0" borderId="15" xfId="0" applyFont="1" applyBorder="1" applyAlignment="1">
      <alignment vertical="top"/>
    </xf>
    <xf numFmtId="4" fontId="7" fillId="0" borderId="16" xfId="0" applyNumberFormat="1" applyFont="1" applyBorder="1" applyAlignment="1">
      <alignment horizontal="right" vertical="top"/>
    </xf>
    <xf numFmtId="164" fontId="7" fillId="0" borderId="16" xfId="0" applyNumberFormat="1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vertical="top"/>
    </xf>
    <xf numFmtId="4" fontId="7" fillId="0" borderId="20" xfId="0" applyNumberFormat="1" applyFont="1" applyBorder="1" applyAlignment="1" applyProtection="1">
      <alignment horizontal="right" vertical="top"/>
      <protection locked="0"/>
    </xf>
    <xf numFmtId="164" fontId="2" fillId="4" borderId="20" xfId="0" applyNumberFormat="1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vertical="top"/>
    </xf>
    <xf numFmtId="4" fontId="2" fillId="0" borderId="13" xfId="0" applyNumberFormat="1" applyFont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center" vertical="top"/>
    </xf>
    <xf numFmtId="14" fontId="2" fillId="4" borderId="13" xfId="0" applyNumberFormat="1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4" borderId="28" xfId="0" applyFont="1" applyFill="1" applyBorder="1" applyAlignment="1">
      <alignment vertical="top"/>
    </xf>
    <xf numFmtId="4" fontId="2" fillId="4" borderId="29" xfId="0" applyNumberFormat="1" applyFont="1" applyFill="1" applyBorder="1" applyAlignment="1">
      <alignment horizontal="right" vertical="top"/>
    </xf>
    <xf numFmtId="164" fontId="2" fillId="4" borderId="29" xfId="0" applyNumberFormat="1" applyFont="1" applyFill="1" applyBorder="1" applyAlignment="1">
      <alignment horizontal="center" vertical="top"/>
    </xf>
    <xf numFmtId="14" fontId="2" fillId="4" borderId="29" xfId="0" applyNumberFormat="1" applyFont="1" applyFill="1" applyBorder="1" applyAlignment="1">
      <alignment horizontal="left" vertical="top"/>
    </xf>
    <xf numFmtId="0" fontId="2" fillId="4" borderId="30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8" xfId="0" applyFont="1" applyBorder="1" applyAlignment="1">
      <alignment vertical="top"/>
    </xf>
    <xf numFmtId="4" fontId="2" fillId="0" borderId="29" xfId="0" applyNumberFormat="1" applyFont="1" applyBorder="1" applyAlignment="1">
      <alignment horizontal="right" vertical="top"/>
    </xf>
    <xf numFmtId="164" fontId="2" fillId="0" borderId="29" xfId="0" applyNumberFormat="1" applyFont="1" applyBorder="1" applyAlignment="1">
      <alignment horizontal="center" vertical="top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0" fillId="0" borderId="31" xfId="0" applyBorder="1"/>
    <xf numFmtId="43" fontId="0" fillId="0" borderId="24" xfId="1" applyFont="1" applyFill="1" applyBorder="1"/>
    <xf numFmtId="4" fontId="2" fillId="4" borderId="13" xfId="0" applyNumberFormat="1" applyFont="1" applyFill="1" applyBorder="1" applyAlignment="1">
      <alignment horizontal="right" vertical="top"/>
    </xf>
    <xf numFmtId="14" fontId="2" fillId="4" borderId="16" xfId="0" applyNumberFormat="1" applyFont="1" applyFill="1" applyBorder="1" applyAlignment="1">
      <alignment horizontal="left" vertical="top"/>
    </xf>
    <xf numFmtId="0" fontId="2" fillId="4" borderId="19" xfId="0" applyFont="1" applyFill="1" applyBorder="1" applyAlignment="1">
      <alignment vertical="top"/>
    </xf>
    <xf numFmtId="14" fontId="2" fillId="4" borderId="20" xfId="0" applyNumberFormat="1" applyFont="1" applyFill="1" applyBorder="1" applyAlignment="1">
      <alignment horizontal="left" vertical="top"/>
    </xf>
    <xf numFmtId="0" fontId="2" fillId="4" borderId="22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vertical="top"/>
    </xf>
    <xf numFmtId="0" fontId="2" fillId="0" borderId="32" xfId="0" applyFont="1" applyBorder="1" applyAlignment="1">
      <alignment vertical="top"/>
    </xf>
    <xf numFmtId="0" fontId="4" fillId="0" borderId="33" xfId="0" applyFont="1" applyBorder="1" applyAlignment="1">
      <alignment horizontal="right"/>
    </xf>
    <xf numFmtId="164" fontId="2" fillId="0" borderId="34" xfId="0" applyNumberFormat="1" applyFont="1" applyBorder="1" applyAlignment="1">
      <alignment horizontal="center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43" fontId="4" fillId="0" borderId="16" xfId="1" applyFont="1" applyFill="1" applyBorder="1"/>
    <xf numFmtId="0" fontId="2" fillId="4" borderId="36" xfId="0" applyFont="1" applyFill="1" applyBorder="1" applyAlignment="1">
      <alignment vertical="top"/>
    </xf>
    <xf numFmtId="4" fontId="7" fillId="4" borderId="37" xfId="0" applyNumberFormat="1" applyFont="1" applyFill="1" applyBorder="1" applyAlignment="1">
      <alignment horizontal="right" vertical="top"/>
    </xf>
    <xf numFmtId="164" fontId="2" fillId="4" borderId="37" xfId="0" applyNumberFormat="1" applyFont="1" applyFill="1" applyBorder="1" applyAlignment="1">
      <alignment horizontal="center" vertical="top"/>
    </xf>
    <xf numFmtId="0" fontId="2" fillId="4" borderId="37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3" fillId="2" borderId="36" xfId="0" applyFont="1" applyFill="1" applyBorder="1" applyAlignment="1">
      <alignment horizontal="left" vertical="top" wrapText="1"/>
    </xf>
    <xf numFmtId="4" fontId="3" fillId="2" borderId="37" xfId="0" applyNumberFormat="1" applyFont="1" applyFill="1" applyBorder="1" applyAlignment="1">
      <alignment horizontal="right" vertical="top"/>
    </xf>
    <xf numFmtId="164" fontId="3" fillId="2" borderId="37" xfId="0" applyNumberFormat="1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4" fontId="3" fillId="4" borderId="34" xfId="0" applyNumberFormat="1" applyFont="1" applyFill="1" applyBorder="1" applyAlignment="1">
      <alignment horizontal="right" vertical="top"/>
    </xf>
    <xf numFmtId="164" fontId="3" fillId="4" borderId="34" xfId="0" applyNumberFormat="1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4" fontId="2" fillId="0" borderId="13" xfId="0" applyNumberFormat="1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4" fontId="5" fillId="0" borderId="16" xfId="0" applyNumberFormat="1" applyFont="1" applyBorder="1" applyAlignment="1">
      <alignment horizontal="right" vertical="top"/>
    </xf>
    <xf numFmtId="164" fontId="5" fillId="0" borderId="16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4" fontId="2" fillId="0" borderId="34" xfId="0" applyNumberFormat="1" applyFont="1" applyBorder="1" applyAlignment="1">
      <alignment horizontal="right" vertical="top"/>
    </xf>
    <xf numFmtId="0" fontId="2" fillId="0" borderId="30" xfId="0" applyFont="1" applyBorder="1" applyAlignment="1">
      <alignment horizontal="left" vertical="top" wrapText="1"/>
    </xf>
    <xf numFmtId="164" fontId="2" fillId="2" borderId="37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4" fontId="2" fillId="4" borderId="2" xfId="0" applyNumberFormat="1" applyFont="1" applyFill="1" applyBorder="1" applyAlignment="1">
      <alignment horizontal="right" vertical="top"/>
    </xf>
    <xf numFmtId="164" fontId="2" fillId="4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lho/1_INST_ALCANCE/1_SAOMIGUELDOARAGUAIA/HSMA/2_PRESTA&#199;&#195;O_DE_CONTAS/02_Fevereiro_20/PRESTA&#199;AODECONTAS_HMAA_FEV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</sheetNames>
    <sheetDataSet>
      <sheetData sheetId="0" refreshError="1">
        <row r="219">
          <cell r="B219">
            <v>53184.070000000182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C7B9-0C85-4850-9C4C-CCC426B3CACE}">
  <dimension ref="B1:G199"/>
  <sheetViews>
    <sheetView tabSelected="1" zoomScaleNormal="100" workbookViewId="0">
      <selection activeCell="K10" sqref="K10"/>
    </sheetView>
  </sheetViews>
  <sheetFormatPr defaultColWidth="8.6640625" defaultRowHeight="13.8" x14ac:dyDescent="0.3"/>
  <cols>
    <col min="1" max="1" width="3.6640625" style="1" customWidth="1"/>
    <col min="2" max="2" width="50.44140625" style="1" bestFit="1" customWidth="1"/>
    <col min="3" max="3" width="13.6640625" style="2" bestFit="1" customWidth="1"/>
    <col min="4" max="4" width="13" style="3" customWidth="1"/>
    <col min="5" max="5" width="15.6640625" style="4" customWidth="1"/>
    <col min="6" max="6" width="43.554687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F2" s="11"/>
    </row>
    <row r="3" spans="2:6" ht="13.95" customHeight="1" x14ac:dyDescent="0.3">
      <c r="B3" s="10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5"/>
      <c r="C5" s="16"/>
      <c r="D5" s="17"/>
      <c r="E5" s="18"/>
      <c r="F5" s="19"/>
    </row>
    <row r="6" spans="2:6" ht="13.95" customHeight="1" thickBot="1" x14ac:dyDescent="0.35">
      <c r="B6" s="20" t="s">
        <v>3</v>
      </c>
      <c r="C6" s="21" t="s">
        <v>4</v>
      </c>
      <c r="D6" s="22"/>
      <c r="E6" s="23" t="s">
        <v>5</v>
      </c>
      <c r="F6" s="24" t="s">
        <v>6</v>
      </c>
    </row>
    <row r="7" spans="2:6" ht="13.95" customHeight="1" thickBot="1" x14ac:dyDescent="0.35">
      <c r="B7" s="25" t="s">
        <v>7</v>
      </c>
      <c r="C7" s="26">
        <f>SUM(C8,C13,C24)</f>
        <v>222063.55999999997</v>
      </c>
      <c r="D7" s="22"/>
      <c r="E7" s="27"/>
      <c r="F7" s="28"/>
    </row>
    <row r="8" spans="2:6" ht="13.95" customHeight="1" x14ac:dyDescent="0.3">
      <c r="B8" s="29" t="s">
        <v>8</v>
      </c>
      <c r="C8" s="30">
        <f>SUM(C9:C12)</f>
        <v>84331.469999999987</v>
      </c>
      <c r="D8" s="31"/>
      <c r="E8" s="32"/>
      <c r="F8" s="33"/>
    </row>
    <row r="9" spans="2:6" ht="13.95" customHeight="1" x14ac:dyDescent="0.3">
      <c r="B9" s="34" t="s">
        <v>9</v>
      </c>
      <c r="C9" s="35">
        <v>78061.62</v>
      </c>
      <c r="D9" s="36">
        <v>43875</v>
      </c>
      <c r="E9" s="37"/>
      <c r="F9" s="38"/>
    </row>
    <row r="10" spans="2:6" ht="13.95" customHeight="1" x14ac:dyDescent="0.3">
      <c r="B10" s="34" t="s">
        <v>10</v>
      </c>
      <c r="C10" s="35">
        <v>2984.68</v>
      </c>
      <c r="D10" s="36">
        <v>43882</v>
      </c>
      <c r="E10" s="37" t="s">
        <v>11</v>
      </c>
      <c r="F10" s="38" t="s">
        <v>10</v>
      </c>
    </row>
    <row r="11" spans="2:6" ht="13.95" customHeight="1" x14ac:dyDescent="0.3">
      <c r="B11" s="34" t="s">
        <v>12</v>
      </c>
      <c r="C11" s="35">
        <v>3285.17</v>
      </c>
      <c r="D11" s="36">
        <v>43889</v>
      </c>
      <c r="E11" s="37" t="s">
        <v>11</v>
      </c>
      <c r="F11" s="38" t="s">
        <v>12</v>
      </c>
    </row>
    <row r="12" spans="2:6" ht="13.95" customHeight="1" x14ac:dyDescent="0.3">
      <c r="B12" s="39"/>
      <c r="C12" s="40"/>
      <c r="D12" s="41"/>
      <c r="E12" s="42"/>
      <c r="F12" s="38"/>
    </row>
    <row r="13" spans="2:6" ht="13.95" customHeight="1" x14ac:dyDescent="0.3">
      <c r="B13" s="43" t="s">
        <v>13</v>
      </c>
      <c r="C13" s="44">
        <f>SUM(C14:C23)</f>
        <v>90254.04</v>
      </c>
      <c r="D13" s="45"/>
      <c r="E13" s="46"/>
      <c r="F13" s="47"/>
    </row>
    <row r="14" spans="2:6" ht="13.95" customHeight="1" x14ac:dyDescent="0.3">
      <c r="B14" s="48" t="s">
        <v>14</v>
      </c>
      <c r="C14" s="49">
        <v>12173.9</v>
      </c>
      <c r="D14" s="50">
        <v>43878</v>
      </c>
      <c r="E14" s="51" t="s">
        <v>11</v>
      </c>
      <c r="F14" s="52" t="s">
        <v>15</v>
      </c>
    </row>
    <row r="15" spans="2:6" ht="13.95" customHeight="1" x14ac:dyDescent="0.3">
      <c r="B15" s="48" t="s">
        <v>16</v>
      </c>
      <c r="C15" s="49">
        <v>3182.71</v>
      </c>
      <c r="D15" s="50">
        <v>43875</v>
      </c>
      <c r="E15" s="51" t="s">
        <v>17</v>
      </c>
      <c r="F15" s="52" t="s">
        <v>18</v>
      </c>
    </row>
    <row r="16" spans="2:6" ht="13.95" customHeight="1" x14ac:dyDescent="0.3">
      <c r="B16" s="48" t="s">
        <v>19</v>
      </c>
      <c r="C16" s="49">
        <v>8413.3799999999992</v>
      </c>
      <c r="D16" s="50">
        <v>43878</v>
      </c>
      <c r="E16" s="51" t="s">
        <v>11</v>
      </c>
      <c r="F16" s="52" t="s">
        <v>20</v>
      </c>
    </row>
    <row r="17" spans="2:6" ht="13.95" customHeight="1" x14ac:dyDescent="0.3">
      <c r="B17" s="53" t="s">
        <v>21</v>
      </c>
      <c r="C17" s="49">
        <v>2500</v>
      </c>
      <c r="D17" s="50">
        <v>43878</v>
      </c>
      <c r="E17" s="51" t="s">
        <v>17</v>
      </c>
      <c r="F17" s="52" t="s">
        <v>22</v>
      </c>
    </row>
    <row r="18" spans="2:6" ht="13.95" customHeight="1" x14ac:dyDescent="0.3">
      <c r="B18" s="53" t="s">
        <v>23</v>
      </c>
      <c r="C18" s="54">
        <v>3378.6</v>
      </c>
      <c r="D18" s="55">
        <v>43880</v>
      </c>
      <c r="E18" s="56" t="s">
        <v>11</v>
      </c>
      <c r="F18" s="57" t="s">
        <v>24</v>
      </c>
    </row>
    <row r="19" spans="2:6" ht="13.95" customHeight="1" x14ac:dyDescent="0.3">
      <c r="B19" s="58" t="s">
        <v>25</v>
      </c>
      <c r="C19" s="54">
        <v>39604.699999999997</v>
      </c>
      <c r="D19" s="55">
        <v>43880</v>
      </c>
      <c r="E19" s="56" t="s">
        <v>11</v>
      </c>
      <c r="F19" s="57" t="s">
        <v>26</v>
      </c>
    </row>
    <row r="20" spans="2:6" ht="13.95" customHeight="1" x14ac:dyDescent="0.3">
      <c r="B20" s="53" t="s">
        <v>25</v>
      </c>
      <c r="C20" s="54">
        <v>9854.25</v>
      </c>
      <c r="D20" s="55">
        <v>43880</v>
      </c>
      <c r="E20" s="56" t="s">
        <v>11</v>
      </c>
      <c r="F20" s="57" t="s">
        <v>27</v>
      </c>
    </row>
    <row r="21" spans="2:6" ht="13.95" customHeight="1" x14ac:dyDescent="0.3">
      <c r="B21" s="58" t="s">
        <v>28</v>
      </c>
      <c r="C21" s="54">
        <v>8446.5</v>
      </c>
      <c r="D21" s="55">
        <v>43880</v>
      </c>
      <c r="E21" s="56" t="s">
        <v>11</v>
      </c>
      <c r="F21" s="57" t="s">
        <v>29</v>
      </c>
    </row>
    <row r="22" spans="2:6" ht="13.95" customHeight="1" x14ac:dyDescent="0.3">
      <c r="B22" s="48" t="s">
        <v>30</v>
      </c>
      <c r="C22" s="54">
        <v>2700</v>
      </c>
      <c r="D22" s="55">
        <v>43887</v>
      </c>
      <c r="E22" s="56" t="s">
        <v>11</v>
      </c>
      <c r="F22" s="57" t="s">
        <v>31</v>
      </c>
    </row>
    <row r="23" spans="2:6" ht="13.95" customHeight="1" x14ac:dyDescent="0.3">
      <c r="B23" s="58"/>
      <c r="C23" s="59"/>
      <c r="D23" s="60"/>
      <c r="E23" s="61"/>
      <c r="F23" s="62"/>
    </row>
    <row r="24" spans="2:6" ht="13.95" customHeight="1" x14ac:dyDescent="0.3">
      <c r="B24" s="43" t="s">
        <v>32</v>
      </c>
      <c r="C24" s="44">
        <f>SUM(C25:C31)</f>
        <v>47478.049999999996</v>
      </c>
      <c r="D24" s="45"/>
      <c r="E24" s="46"/>
      <c r="F24" s="47"/>
    </row>
    <row r="25" spans="2:6" ht="13.95" customHeight="1" x14ac:dyDescent="0.3">
      <c r="B25" s="53" t="s">
        <v>33</v>
      </c>
      <c r="C25" s="49">
        <v>3381.16</v>
      </c>
      <c r="D25" s="36">
        <v>43875</v>
      </c>
      <c r="E25" s="63" t="s">
        <v>34</v>
      </c>
      <c r="F25" s="38" t="s">
        <v>34</v>
      </c>
    </row>
    <row r="26" spans="2:6" ht="13.95" customHeight="1" x14ac:dyDescent="0.3">
      <c r="B26" s="53" t="s">
        <v>35</v>
      </c>
      <c r="C26" s="49">
        <v>1804.71</v>
      </c>
      <c r="D26" s="36">
        <v>43875</v>
      </c>
      <c r="E26" s="63" t="s">
        <v>34</v>
      </c>
      <c r="F26" s="38" t="s">
        <v>34</v>
      </c>
    </row>
    <row r="27" spans="2:6" ht="13.95" customHeight="1" x14ac:dyDescent="0.3">
      <c r="B27" s="53" t="s">
        <v>36</v>
      </c>
      <c r="C27" s="49">
        <v>859.67</v>
      </c>
      <c r="D27" s="36">
        <v>43875</v>
      </c>
      <c r="E27" s="63" t="s">
        <v>34</v>
      </c>
      <c r="F27" s="38" t="s">
        <v>34</v>
      </c>
    </row>
    <row r="28" spans="2:6" ht="13.95" customHeight="1" x14ac:dyDescent="0.3">
      <c r="B28" s="53" t="s">
        <v>37</v>
      </c>
      <c r="C28" s="49">
        <v>31591.3</v>
      </c>
      <c r="D28" s="36">
        <v>43904</v>
      </c>
      <c r="E28" s="63" t="s">
        <v>38</v>
      </c>
      <c r="F28" s="38" t="s">
        <v>39</v>
      </c>
    </row>
    <row r="29" spans="2:6" ht="13.95" customHeight="1" x14ac:dyDescent="0.3">
      <c r="B29" s="53" t="s">
        <v>40</v>
      </c>
      <c r="C29" s="49">
        <v>495.67</v>
      </c>
      <c r="D29" s="36">
        <v>43881</v>
      </c>
      <c r="E29" s="63" t="s">
        <v>38</v>
      </c>
      <c r="F29" s="38" t="s">
        <v>41</v>
      </c>
    </row>
    <row r="30" spans="2:6" ht="13.95" customHeight="1" x14ac:dyDescent="0.3">
      <c r="B30" s="53" t="s">
        <v>42</v>
      </c>
      <c r="C30" s="49">
        <v>9345.5400000000009</v>
      </c>
      <c r="D30" s="36">
        <v>43882</v>
      </c>
      <c r="E30" s="63" t="s">
        <v>38</v>
      </c>
      <c r="F30" s="38" t="s">
        <v>43</v>
      </c>
    </row>
    <row r="31" spans="2:6" ht="13.95" customHeight="1" thickBot="1" x14ac:dyDescent="0.35">
      <c r="B31" s="64"/>
      <c r="C31" s="65"/>
      <c r="D31" s="41"/>
      <c r="E31" s="42"/>
      <c r="F31" s="66"/>
    </row>
    <row r="32" spans="2:6" ht="13.95" customHeight="1" thickBot="1" x14ac:dyDescent="0.35">
      <c r="B32" s="67" t="s">
        <v>44</v>
      </c>
      <c r="C32" s="26">
        <f>SUM(C33,C64,C66)</f>
        <v>64551.180000000008</v>
      </c>
      <c r="D32" s="68"/>
      <c r="E32" s="69"/>
      <c r="F32" s="70"/>
    </row>
    <row r="33" spans="2:6" ht="13.95" customHeight="1" x14ac:dyDescent="0.3">
      <c r="B33" s="71" t="s">
        <v>45</v>
      </c>
      <c r="C33" s="72">
        <f>SUM(C34:C63)</f>
        <v>62229.180000000008</v>
      </c>
      <c r="D33" s="73"/>
      <c r="E33" s="74"/>
      <c r="F33" s="75"/>
    </row>
    <row r="34" spans="2:6" ht="13.95" customHeight="1" x14ac:dyDescent="0.3">
      <c r="B34" s="76" t="s">
        <v>46</v>
      </c>
      <c r="C34" s="49">
        <v>1006.19</v>
      </c>
      <c r="D34" s="55">
        <v>43864</v>
      </c>
      <c r="E34" s="77" t="s">
        <v>17</v>
      </c>
      <c r="F34" s="57" t="s">
        <v>47</v>
      </c>
    </row>
    <row r="35" spans="2:6" ht="13.95" customHeight="1" x14ac:dyDescent="0.3">
      <c r="B35" s="78" t="s">
        <v>48</v>
      </c>
      <c r="C35" s="79">
        <v>600.29999999999995</v>
      </c>
      <c r="D35" s="55">
        <v>43864</v>
      </c>
      <c r="E35" s="56" t="s">
        <v>11</v>
      </c>
      <c r="F35" s="57" t="s">
        <v>49</v>
      </c>
    </row>
    <row r="36" spans="2:6" ht="13.95" customHeight="1" x14ac:dyDescent="0.3">
      <c r="B36" s="76" t="s">
        <v>50</v>
      </c>
      <c r="C36" s="79">
        <v>468.09</v>
      </c>
      <c r="D36" s="55">
        <v>43868</v>
      </c>
      <c r="E36" s="56" t="s">
        <v>51</v>
      </c>
      <c r="F36" s="57" t="s">
        <v>52</v>
      </c>
    </row>
    <row r="37" spans="2:6" ht="13.95" customHeight="1" x14ac:dyDescent="0.3">
      <c r="B37" s="76" t="s">
        <v>53</v>
      </c>
      <c r="C37" s="79">
        <v>1415.32</v>
      </c>
      <c r="D37" s="55">
        <v>43871</v>
      </c>
      <c r="E37" s="56" t="s">
        <v>17</v>
      </c>
      <c r="F37" s="57" t="s">
        <v>54</v>
      </c>
    </row>
    <row r="38" spans="2:6" ht="13.95" customHeight="1" x14ac:dyDescent="0.3">
      <c r="B38" s="76" t="s">
        <v>55</v>
      </c>
      <c r="C38" s="79">
        <v>4701.4399999999996</v>
      </c>
      <c r="D38" s="55">
        <v>43871</v>
      </c>
      <c r="E38" s="56" t="s">
        <v>17</v>
      </c>
      <c r="F38" s="57" t="s">
        <v>56</v>
      </c>
    </row>
    <row r="39" spans="2:6" ht="13.95" customHeight="1" x14ac:dyDescent="0.3">
      <c r="B39" s="53" t="s">
        <v>57</v>
      </c>
      <c r="C39" s="79">
        <v>1522.31</v>
      </c>
      <c r="D39" s="55">
        <v>43874</v>
      </c>
      <c r="E39" s="56" t="s">
        <v>17</v>
      </c>
      <c r="F39" s="57" t="s">
        <v>58</v>
      </c>
    </row>
    <row r="40" spans="2:6" ht="13.95" customHeight="1" x14ac:dyDescent="0.3">
      <c r="B40" s="78" t="s">
        <v>46</v>
      </c>
      <c r="C40" s="79">
        <v>7026.31</v>
      </c>
      <c r="D40" s="55">
        <v>43874</v>
      </c>
      <c r="E40" s="56" t="s">
        <v>17</v>
      </c>
      <c r="F40" s="57" t="s">
        <v>59</v>
      </c>
    </row>
    <row r="41" spans="2:6" ht="13.95" customHeight="1" x14ac:dyDescent="0.3">
      <c r="B41" s="53" t="s">
        <v>60</v>
      </c>
      <c r="C41" s="79">
        <v>9807.33</v>
      </c>
      <c r="D41" s="55">
        <v>43874</v>
      </c>
      <c r="E41" s="56" t="s">
        <v>17</v>
      </c>
      <c r="F41" s="57" t="s">
        <v>61</v>
      </c>
    </row>
    <row r="42" spans="2:6" ht="13.95" customHeight="1" x14ac:dyDescent="0.3">
      <c r="B42" s="53" t="s">
        <v>62</v>
      </c>
      <c r="C42" s="79">
        <v>1280</v>
      </c>
      <c r="D42" s="55">
        <v>43874</v>
      </c>
      <c r="E42" s="56" t="s">
        <v>11</v>
      </c>
      <c r="F42" s="57" t="s">
        <v>63</v>
      </c>
    </row>
    <row r="43" spans="2:6" ht="13.95" customHeight="1" x14ac:dyDescent="0.3">
      <c r="B43" s="53" t="s">
        <v>64</v>
      </c>
      <c r="C43" s="79">
        <v>1096.8499999999999</v>
      </c>
      <c r="D43" s="55">
        <v>43875</v>
      </c>
      <c r="E43" s="56" t="s">
        <v>11</v>
      </c>
      <c r="F43" s="57" t="s">
        <v>65</v>
      </c>
    </row>
    <row r="44" spans="2:6" ht="13.95" customHeight="1" x14ac:dyDescent="0.3">
      <c r="B44" s="78" t="s">
        <v>66</v>
      </c>
      <c r="C44" s="79">
        <v>322.05</v>
      </c>
      <c r="D44" s="55">
        <v>43878</v>
      </c>
      <c r="E44" s="56" t="s">
        <v>17</v>
      </c>
      <c r="F44" s="57" t="s">
        <v>67</v>
      </c>
    </row>
    <row r="45" spans="2:6" ht="13.95" customHeight="1" x14ac:dyDescent="0.3">
      <c r="B45" s="80" t="s">
        <v>53</v>
      </c>
      <c r="C45" s="79">
        <v>5513.12</v>
      </c>
      <c r="D45" s="55">
        <v>43878</v>
      </c>
      <c r="E45" s="56" t="s">
        <v>17</v>
      </c>
      <c r="F45" s="57" t="s">
        <v>68</v>
      </c>
    </row>
    <row r="46" spans="2:6" ht="13.95" customHeight="1" x14ac:dyDescent="0.3">
      <c r="B46" s="78" t="s">
        <v>53</v>
      </c>
      <c r="C46" s="79">
        <v>2714.08</v>
      </c>
      <c r="D46" s="55">
        <v>43878</v>
      </c>
      <c r="E46" s="56" t="s">
        <v>17</v>
      </c>
      <c r="F46" s="57" t="s">
        <v>69</v>
      </c>
    </row>
    <row r="47" spans="2:6" ht="13.95" customHeight="1" x14ac:dyDescent="0.3">
      <c r="B47" s="81" t="s">
        <v>70</v>
      </c>
      <c r="C47" s="49">
        <v>443.7</v>
      </c>
      <c r="D47" s="55">
        <v>43879</v>
      </c>
      <c r="E47" s="56" t="s">
        <v>17</v>
      </c>
      <c r="F47" s="57" t="s">
        <v>71</v>
      </c>
    </row>
    <row r="48" spans="2:6" ht="13.95" customHeight="1" x14ac:dyDescent="0.3">
      <c r="B48" s="81" t="s">
        <v>72</v>
      </c>
      <c r="C48" s="49">
        <v>1212.3699999999999</v>
      </c>
      <c r="D48" s="55">
        <v>43880</v>
      </c>
      <c r="E48" s="56" t="s">
        <v>17</v>
      </c>
      <c r="F48" s="57" t="s">
        <v>73</v>
      </c>
    </row>
    <row r="49" spans="2:6" ht="13.95" customHeight="1" x14ac:dyDescent="0.3">
      <c r="B49" s="81" t="s">
        <v>74</v>
      </c>
      <c r="C49" s="49">
        <v>3524.05</v>
      </c>
      <c r="D49" s="55">
        <v>43882</v>
      </c>
      <c r="E49" s="56" t="s">
        <v>17</v>
      </c>
      <c r="F49" s="57" t="s">
        <v>75</v>
      </c>
    </row>
    <row r="50" spans="2:6" ht="13.95" customHeight="1" x14ac:dyDescent="0.3">
      <c r="B50" s="81" t="s">
        <v>74</v>
      </c>
      <c r="C50" s="49">
        <v>471.78</v>
      </c>
      <c r="D50" s="55">
        <v>43882</v>
      </c>
      <c r="E50" s="56" t="s">
        <v>17</v>
      </c>
      <c r="F50" s="57" t="s">
        <v>76</v>
      </c>
    </row>
    <row r="51" spans="2:6" ht="13.95" customHeight="1" x14ac:dyDescent="0.3">
      <c r="B51" s="81" t="s">
        <v>74</v>
      </c>
      <c r="C51" s="49">
        <v>992.37</v>
      </c>
      <c r="D51" s="55">
        <v>43882</v>
      </c>
      <c r="E51" s="56" t="s">
        <v>17</v>
      </c>
      <c r="F51" s="57" t="s">
        <v>77</v>
      </c>
    </row>
    <row r="52" spans="2:6" ht="13.95" customHeight="1" x14ac:dyDescent="0.3">
      <c r="B52" s="81" t="s">
        <v>74</v>
      </c>
      <c r="C52" s="49">
        <v>3331.09</v>
      </c>
      <c r="D52" s="55">
        <v>43882</v>
      </c>
      <c r="E52" s="56" t="s">
        <v>17</v>
      </c>
      <c r="F52" s="57" t="s">
        <v>78</v>
      </c>
    </row>
    <row r="53" spans="2:6" ht="13.95" customHeight="1" x14ac:dyDescent="0.3">
      <c r="B53" s="81" t="s">
        <v>74</v>
      </c>
      <c r="C53" s="49">
        <v>4722.03</v>
      </c>
      <c r="D53" s="55">
        <v>43882</v>
      </c>
      <c r="E53" s="56" t="s">
        <v>17</v>
      </c>
      <c r="F53" s="57" t="s">
        <v>79</v>
      </c>
    </row>
    <row r="54" spans="2:6" ht="13.95" customHeight="1" x14ac:dyDescent="0.3">
      <c r="B54" s="81" t="s">
        <v>80</v>
      </c>
      <c r="C54" s="49">
        <v>1889.33</v>
      </c>
      <c r="D54" s="55">
        <v>43882</v>
      </c>
      <c r="E54" s="56" t="s">
        <v>17</v>
      </c>
      <c r="F54" s="57" t="s">
        <v>81</v>
      </c>
    </row>
    <row r="55" spans="2:6" ht="13.95" customHeight="1" x14ac:dyDescent="0.3">
      <c r="B55" s="81" t="s">
        <v>80</v>
      </c>
      <c r="C55" s="49">
        <v>3058.48</v>
      </c>
      <c r="D55" s="55">
        <v>43882</v>
      </c>
      <c r="E55" s="56" t="s">
        <v>17</v>
      </c>
      <c r="F55" s="57" t="s">
        <v>82</v>
      </c>
    </row>
    <row r="56" spans="2:6" ht="13.95" customHeight="1" x14ac:dyDescent="0.3">
      <c r="B56" s="80" t="s">
        <v>83</v>
      </c>
      <c r="C56" s="49">
        <v>2205.0300000000002</v>
      </c>
      <c r="D56" s="55">
        <v>43882</v>
      </c>
      <c r="E56" s="56" t="s">
        <v>11</v>
      </c>
      <c r="F56" s="57" t="s">
        <v>84</v>
      </c>
    </row>
    <row r="57" spans="2:6" ht="13.95" customHeight="1" x14ac:dyDescent="0.3">
      <c r="B57" s="80" t="s">
        <v>83</v>
      </c>
      <c r="C57" s="49">
        <v>484.97</v>
      </c>
      <c r="D57" s="55">
        <v>21</v>
      </c>
      <c r="E57" s="56" t="s">
        <v>11</v>
      </c>
      <c r="F57" s="57" t="s">
        <v>85</v>
      </c>
    </row>
    <row r="58" spans="2:6" ht="13.95" customHeight="1" x14ac:dyDescent="0.3">
      <c r="B58" s="80" t="s">
        <v>86</v>
      </c>
      <c r="C58" s="49">
        <v>490</v>
      </c>
      <c r="D58" s="55">
        <v>43882</v>
      </c>
      <c r="E58" s="56" t="s">
        <v>11</v>
      </c>
      <c r="F58" s="57" t="s">
        <v>87</v>
      </c>
    </row>
    <row r="59" spans="2:6" ht="13.95" customHeight="1" x14ac:dyDescent="0.3">
      <c r="B59" s="80" t="s">
        <v>88</v>
      </c>
      <c r="C59" s="49">
        <v>800</v>
      </c>
      <c r="D59" s="55">
        <v>43882</v>
      </c>
      <c r="E59" s="56" t="s">
        <v>89</v>
      </c>
      <c r="F59" s="57" t="s">
        <v>90</v>
      </c>
    </row>
    <row r="60" spans="2:6" ht="13.95" customHeight="1" x14ac:dyDescent="0.3">
      <c r="B60" s="80" t="s">
        <v>91</v>
      </c>
      <c r="C60" s="49">
        <v>274.87</v>
      </c>
      <c r="D60" s="55">
        <v>43887</v>
      </c>
      <c r="E60" s="56" t="s">
        <v>17</v>
      </c>
      <c r="F60" s="57" t="s">
        <v>92</v>
      </c>
    </row>
    <row r="61" spans="2:6" ht="13.95" customHeight="1" x14ac:dyDescent="0.3">
      <c r="B61" s="80" t="s">
        <v>93</v>
      </c>
      <c r="C61" s="49">
        <v>555.72</v>
      </c>
      <c r="D61" s="55">
        <v>43888</v>
      </c>
      <c r="E61" s="56" t="s">
        <v>17</v>
      </c>
      <c r="F61" s="57" t="s">
        <v>94</v>
      </c>
    </row>
    <row r="62" spans="2:6" ht="13.95" customHeight="1" x14ac:dyDescent="0.3">
      <c r="B62" s="80" t="s">
        <v>95</v>
      </c>
      <c r="C62" s="49">
        <v>300</v>
      </c>
      <c r="D62" s="55">
        <v>43888</v>
      </c>
      <c r="E62" s="56" t="s">
        <v>11</v>
      </c>
      <c r="F62" s="57" t="s">
        <v>96</v>
      </c>
    </row>
    <row r="63" spans="2:6" ht="13.95" customHeight="1" x14ac:dyDescent="0.3">
      <c r="B63" s="82"/>
      <c r="C63" s="83"/>
      <c r="D63" s="84"/>
      <c r="E63" s="85"/>
      <c r="F63" s="86"/>
    </row>
    <row r="64" spans="2:6" ht="13.95" customHeight="1" x14ac:dyDescent="0.3">
      <c r="B64" s="87" t="s">
        <v>97</v>
      </c>
      <c r="C64" s="44">
        <f>SUM(C65:C65)</f>
        <v>0</v>
      </c>
      <c r="D64" s="88"/>
      <c r="E64" s="89"/>
      <c r="F64" s="90"/>
    </row>
    <row r="65" spans="2:6" ht="13.95" customHeight="1" x14ac:dyDescent="0.3">
      <c r="B65" s="76"/>
      <c r="C65" s="49"/>
      <c r="D65" s="91"/>
      <c r="E65" s="92"/>
      <c r="F65" s="93"/>
    </row>
    <row r="66" spans="2:6" ht="13.95" customHeight="1" x14ac:dyDescent="0.3">
      <c r="B66" s="87" t="s">
        <v>98</v>
      </c>
      <c r="C66" s="44">
        <f>SUM(C67:C68)</f>
        <v>2322</v>
      </c>
      <c r="D66" s="88"/>
      <c r="E66" s="89"/>
      <c r="F66" s="90"/>
    </row>
    <row r="67" spans="2:6" ht="13.95" customHeight="1" x14ac:dyDescent="0.3">
      <c r="B67" s="76" t="s">
        <v>99</v>
      </c>
      <c r="C67" s="49">
        <v>2322</v>
      </c>
      <c r="D67" s="91">
        <v>43875</v>
      </c>
      <c r="E67" s="94" t="s">
        <v>17</v>
      </c>
      <c r="F67" s="93" t="s">
        <v>100</v>
      </c>
    </row>
    <row r="68" spans="2:6" ht="13.95" customHeight="1" thickBot="1" x14ac:dyDescent="0.35">
      <c r="B68" s="95"/>
      <c r="C68" s="96"/>
      <c r="D68" s="55"/>
      <c r="E68" s="56"/>
      <c r="F68" s="57"/>
    </row>
    <row r="69" spans="2:6" ht="13.95" customHeight="1" thickBot="1" x14ac:dyDescent="0.35">
      <c r="B69" s="25" t="s">
        <v>101</v>
      </c>
      <c r="C69" s="26">
        <f>SUM(C70,C75,C100,C103,,C106,C109,C113,C117)</f>
        <v>32949.1</v>
      </c>
      <c r="D69" s="22"/>
      <c r="E69" s="27"/>
      <c r="F69" s="28"/>
    </row>
    <row r="70" spans="2:6" ht="13.95" customHeight="1" x14ac:dyDescent="0.3">
      <c r="B70" s="29" t="s">
        <v>102</v>
      </c>
      <c r="C70" s="30">
        <f>SUM(C71:C74)</f>
        <v>1320.71</v>
      </c>
      <c r="D70" s="31"/>
      <c r="E70" s="32"/>
      <c r="F70" s="33"/>
    </row>
    <row r="71" spans="2:6" ht="13.95" customHeight="1" x14ac:dyDescent="0.3">
      <c r="B71" s="80" t="s">
        <v>103</v>
      </c>
      <c r="C71" s="49">
        <v>705.33</v>
      </c>
      <c r="D71" s="55">
        <v>43871</v>
      </c>
      <c r="E71" s="97" t="s">
        <v>17</v>
      </c>
      <c r="F71" s="98" t="s">
        <v>104</v>
      </c>
    </row>
    <row r="72" spans="2:6" ht="13.95" customHeight="1" x14ac:dyDescent="0.3">
      <c r="B72" s="80" t="s">
        <v>103</v>
      </c>
      <c r="C72" s="49">
        <v>27.38</v>
      </c>
      <c r="D72" s="55">
        <v>43874</v>
      </c>
      <c r="E72" s="97" t="s">
        <v>17</v>
      </c>
      <c r="F72" s="98" t="s">
        <v>105</v>
      </c>
    </row>
    <row r="73" spans="2:6" ht="13.95" customHeight="1" x14ac:dyDescent="0.3">
      <c r="B73" s="80" t="s">
        <v>103</v>
      </c>
      <c r="C73" s="49">
        <v>588</v>
      </c>
      <c r="D73" s="55">
        <v>43882</v>
      </c>
      <c r="E73" s="97" t="s">
        <v>17</v>
      </c>
      <c r="F73" s="98" t="s">
        <v>106</v>
      </c>
    </row>
    <row r="74" spans="2:6" ht="13.95" customHeight="1" x14ac:dyDescent="0.3">
      <c r="B74" s="80"/>
      <c r="C74" s="96"/>
      <c r="D74" s="55"/>
      <c r="E74" s="56"/>
      <c r="F74" s="57"/>
    </row>
    <row r="75" spans="2:6" ht="13.95" customHeight="1" x14ac:dyDescent="0.3">
      <c r="B75" s="87" t="s">
        <v>107</v>
      </c>
      <c r="C75" s="44">
        <f>SUM(C76:C99)</f>
        <v>16992.57</v>
      </c>
      <c r="D75" s="88"/>
      <c r="E75" s="89"/>
      <c r="F75" s="90"/>
    </row>
    <row r="76" spans="2:6" ht="13.95" customHeight="1" x14ac:dyDescent="0.3">
      <c r="B76" s="80" t="s">
        <v>103</v>
      </c>
      <c r="C76" s="49">
        <v>856.01</v>
      </c>
      <c r="D76" s="55">
        <v>43871</v>
      </c>
      <c r="E76" s="97" t="s">
        <v>17</v>
      </c>
      <c r="F76" s="98" t="s">
        <v>108</v>
      </c>
    </row>
    <row r="77" spans="2:6" ht="13.95" customHeight="1" x14ac:dyDescent="0.3">
      <c r="B77" s="80" t="s">
        <v>103</v>
      </c>
      <c r="C77" s="49">
        <v>230.77</v>
      </c>
      <c r="D77" s="55">
        <v>43871</v>
      </c>
      <c r="E77" s="97" t="s">
        <v>17</v>
      </c>
      <c r="F77" s="57" t="s">
        <v>109</v>
      </c>
    </row>
    <row r="78" spans="2:6" ht="13.95" customHeight="1" x14ac:dyDescent="0.3">
      <c r="B78" s="78" t="s">
        <v>110</v>
      </c>
      <c r="C78" s="49">
        <v>4351.6499999999996</v>
      </c>
      <c r="D78" s="55">
        <v>43871</v>
      </c>
      <c r="E78" s="97" t="s">
        <v>17</v>
      </c>
      <c r="F78" s="57" t="s">
        <v>111</v>
      </c>
    </row>
    <row r="79" spans="2:6" ht="13.95" customHeight="1" x14ac:dyDescent="0.3">
      <c r="B79" s="80" t="s">
        <v>112</v>
      </c>
      <c r="C79" s="49">
        <v>260</v>
      </c>
      <c r="D79" s="55">
        <v>43872</v>
      </c>
      <c r="E79" s="97" t="s">
        <v>11</v>
      </c>
      <c r="F79" s="57" t="s">
        <v>113</v>
      </c>
    </row>
    <row r="80" spans="2:6" ht="13.95" customHeight="1" x14ac:dyDescent="0.3">
      <c r="B80" s="80" t="s">
        <v>110</v>
      </c>
      <c r="C80" s="49">
        <v>1225.6300000000001</v>
      </c>
      <c r="D80" s="55">
        <v>43872</v>
      </c>
      <c r="E80" s="97" t="s">
        <v>51</v>
      </c>
      <c r="F80" s="57" t="s">
        <v>114</v>
      </c>
    </row>
    <row r="81" spans="2:6" ht="13.95" customHeight="1" x14ac:dyDescent="0.3">
      <c r="B81" s="80" t="s">
        <v>103</v>
      </c>
      <c r="C81" s="49">
        <v>472.38</v>
      </c>
      <c r="D81" s="55">
        <v>43874</v>
      </c>
      <c r="E81" s="97" t="s">
        <v>17</v>
      </c>
      <c r="F81" s="98" t="s">
        <v>115</v>
      </c>
    </row>
    <row r="82" spans="2:6" s="99" customFormat="1" ht="13.95" customHeight="1" x14ac:dyDescent="0.3">
      <c r="B82" s="80" t="s">
        <v>116</v>
      </c>
      <c r="C82" s="49">
        <v>151.24</v>
      </c>
      <c r="D82" s="55">
        <v>43874</v>
      </c>
      <c r="E82" s="97" t="s">
        <v>17</v>
      </c>
      <c r="F82" s="98" t="s">
        <v>117</v>
      </c>
    </row>
    <row r="83" spans="2:6" s="99" customFormat="1" ht="13.95" customHeight="1" x14ac:dyDescent="0.3">
      <c r="B83" s="80" t="s">
        <v>116</v>
      </c>
      <c r="C83" s="49">
        <v>665.42</v>
      </c>
      <c r="D83" s="55">
        <v>43875</v>
      </c>
      <c r="E83" s="97" t="s">
        <v>17</v>
      </c>
      <c r="F83" s="98" t="s">
        <v>118</v>
      </c>
    </row>
    <row r="84" spans="2:6" s="99" customFormat="1" ht="13.95" customHeight="1" x14ac:dyDescent="0.3">
      <c r="B84" s="80" t="s">
        <v>116</v>
      </c>
      <c r="C84" s="49">
        <v>1257.81</v>
      </c>
      <c r="D84" s="55">
        <v>43875</v>
      </c>
      <c r="E84" s="97" t="s">
        <v>17</v>
      </c>
      <c r="F84" s="98" t="s">
        <v>119</v>
      </c>
    </row>
    <row r="85" spans="2:6" s="99" customFormat="1" ht="13.95" customHeight="1" x14ac:dyDescent="0.3">
      <c r="B85" s="80" t="s">
        <v>116</v>
      </c>
      <c r="C85" s="49">
        <v>170.08</v>
      </c>
      <c r="D85" s="55">
        <v>43878</v>
      </c>
      <c r="E85" s="97" t="s">
        <v>17</v>
      </c>
      <c r="F85" s="98" t="s">
        <v>120</v>
      </c>
    </row>
    <row r="86" spans="2:6" s="99" customFormat="1" ht="13.95" customHeight="1" x14ac:dyDescent="0.3">
      <c r="B86" s="80" t="s">
        <v>112</v>
      </c>
      <c r="C86" s="49">
        <v>260</v>
      </c>
      <c r="D86" s="55">
        <v>43881</v>
      </c>
      <c r="E86" s="97" t="s">
        <v>11</v>
      </c>
      <c r="F86" s="98" t="s">
        <v>121</v>
      </c>
    </row>
    <row r="87" spans="2:6" s="99" customFormat="1" ht="13.95" customHeight="1" x14ac:dyDescent="0.3">
      <c r="B87" s="80" t="s">
        <v>112</v>
      </c>
      <c r="C87" s="49">
        <v>100</v>
      </c>
      <c r="D87" s="55">
        <v>43881</v>
      </c>
      <c r="E87" s="97" t="s">
        <v>11</v>
      </c>
      <c r="F87" s="98" t="s">
        <v>122</v>
      </c>
    </row>
    <row r="88" spans="2:6" s="99" customFormat="1" ht="13.95" customHeight="1" x14ac:dyDescent="0.3">
      <c r="B88" s="80" t="s">
        <v>103</v>
      </c>
      <c r="C88" s="49">
        <v>1230.8800000000001</v>
      </c>
      <c r="D88" s="55">
        <v>43882</v>
      </c>
      <c r="E88" s="97" t="s">
        <v>17</v>
      </c>
      <c r="F88" s="98" t="s">
        <v>123</v>
      </c>
    </row>
    <row r="89" spans="2:6" s="99" customFormat="1" ht="13.95" customHeight="1" x14ac:dyDescent="0.3">
      <c r="B89" s="80" t="s">
        <v>116</v>
      </c>
      <c r="C89" s="49">
        <v>410.03</v>
      </c>
      <c r="D89" s="55">
        <v>43882</v>
      </c>
      <c r="E89" s="97" t="s">
        <v>17</v>
      </c>
      <c r="F89" s="98" t="s">
        <v>124</v>
      </c>
    </row>
    <row r="90" spans="2:6" s="99" customFormat="1" ht="13.95" customHeight="1" x14ac:dyDescent="0.3">
      <c r="B90" s="80" t="s">
        <v>116</v>
      </c>
      <c r="C90" s="49">
        <v>173.06</v>
      </c>
      <c r="D90" s="55">
        <v>43882</v>
      </c>
      <c r="E90" s="97" t="s">
        <v>17</v>
      </c>
      <c r="F90" s="98" t="s">
        <v>125</v>
      </c>
    </row>
    <row r="91" spans="2:6" s="99" customFormat="1" ht="13.95" customHeight="1" x14ac:dyDescent="0.3">
      <c r="B91" s="80" t="s">
        <v>112</v>
      </c>
      <c r="C91" s="49">
        <v>320</v>
      </c>
      <c r="D91" s="91">
        <v>43887</v>
      </c>
      <c r="E91" s="100" t="s">
        <v>11</v>
      </c>
      <c r="F91" s="101" t="s">
        <v>126</v>
      </c>
    </row>
    <row r="92" spans="2:6" s="99" customFormat="1" ht="13.95" customHeight="1" x14ac:dyDescent="0.3">
      <c r="B92" s="80" t="s">
        <v>112</v>
      </c>
      <c r="C92" s="49">
        <v>360</v>
      </c>
      <c r="D92" s="91">
        <v>43889</v>
      </c>
      <c r="E92" s="100" t="s">
        <v>11</v>
      </c>
      <c r="F92" s="101" t="s">
        <v>127</v>
      </c>
    </row>
    <row r="93" spans="2:6" s="99" customFormat="1" ht="13.95" customHeight="1" x14ac:dyDescent="0.3">
      <c r="B93" s="80" t="s">
        <v>103</v>
      </c>
      <c r="C93" s="49">
        <v>259.66000000000003</v>
      </c>
      <c r="D93" s="91">
        <v>43888</v>
      </c>
      <c r="E93" s="100" t="s">
        <v>17</v>
      </c>
      <c r="F93" s="101" t="s">
        <v>128</v>
      </c>
    </row>
    <row r="94" spans="2:6" s="99" customFormat="1" ht="13.95" customHeight="1" x14ac:dyDescent="0.3">
      <c r="B94" s="80" t="s">
        <v>129</v>
      </c>
      <c r="C94" s="49">
        <v>871.81</v>
      </c>
      <c r="D94" s="91">
        <v>43889</v>
      </c>
      <c r="E94" s="100" t="s">
        <v>11</v>
      </c>
      <c r="F94" s="101" t="s">
        <v>130</v>
      </c>
    </row>
    <row r="95" spans="2:6" s="99" customFormat="1" ht="13.95" customHeight="1" x14ac:dyDescent="0.3">
      <c r="B95" s="80" t="s">
        <v>129</v>
      </c>
      <c r="C95" s="49">
        <v>878.92</v>
      </c>
      <c r="D95" s="91">
        <v>43889</v>
      </c>
      <c r="E95" s="100" t="s">
        <v>11</v>
      </c>
      <c r="F95" s="101" t="s">
        <v>131</v>
      </c>
    </row>
    <row r="96" spans="2:6" s="99" customFormat="1" ht="13.95" customHeight="1" x14ac:dyDescent="0.3">
      <c r="B96" s="80" t="s">
        <v>129</v>
      </c>
      <c r="C96" s="49">
        <v>1014.3</v>
      </c>
      <c r="D96" s="91">
        <v>43889</v>
      </c>
      <c r="E96" s="100" t="s">
        <v>11</v>
      </c>
      <c r="F96" s="101" t="s">
        <v>132</v>
      </c>
    </row>
    <row r="97" spans="2:6" s="99" customFormat="1" ht="13.95" customHeight="1" x14ac:dyDescent="0.3">
      <c r="B97" s="80" t="s">
        <v>129</v>
      </c>
      <c r="C97" s="49">
        <v>492.84</v>
      </c>
      <c r="D97" s="91">
        <v>43889</v>
      </c>
      <c r="E97" s="100" t="s">
        <v>11</v>
      </c>
      <c r="F97" s="101" t="s">
        <v>133</v>
      </c>
    </row>
    <row r="98" spans="2:6" s="99" customFormat="1" ht="13.95" customHeight="1" x14ac:dyDescent="0.3">
      <c r="B98" s="80" t="s">
        <v>129</v>
      </c>
      <c r="C98" s="49">
        <v>980.08</v>
      </c>
      <c r="D98" s="91">
        <v>43889</v>
      </c>
      <c r="E98" s="100" t="s">
        <v>11</v>
      </c>
      <c r="F98" s="101" t="s">
        <v>134</v>
      </c>
    </row>
    <row r="99" spans="2:6" ht="13.95" customHeight="1" x14ac:dyDescent="0.3">
      <c r="B99" s="102"/>
      <c r="C99" s="103"/>
      <c r="D99" s="60"/>
      <c r="E99" s="104"/>
      <c r="F99" s="105"/>
    </row>
    <row r="100" spans="2:6" ht="13.95" customHeight="1" x14ac:dyDescent="0.3">
      <c r="B100" s="87" t="s">
        <v>135</v>
      </c>
      <c r="C100" s="44">
        <f>SUM(C101:C102)</f>
        <v>2044.32</v>
      </c>
      <c r="D100" s="88"/>
      <c r="E100" s="89"/>
      <c r="F100" s="90"/>
    </row>
    <row r="101" spans="2:6" ht="13.95" customHeight="1" x14ac:dyDescent="0.3">
      <c r="B101" s="78" t="s">
        <v>136</v>
      </c>
      <c r="C101" s="49">
        <v>2044.32</v>
      </c>
      <c r="D101" s="91">
        <v>43888</v>
      </c>
      <c r="E101" s="94" t="s">
        <v>51</v>
      </c>
      <c r="F101" s="93" t="s">
        <v>137</v>
      </c>
    </row>
    <row r="102" spans="2:6" ht="13.95" customHeight="1" x14ac:dyDescent="0.3">
      <c r="B102" s="95"/>
      <c r="C102" s="106"/>
      <c r="D102" s="36"/>
      <c r="E102" s="63"/>
      <c r="F102" s="38"/>
    </row>
    <row r="103" spans="2:6" ht="13.95" customHeight="1" x14ac:dyDescent="0.3">
      <c r="B103" s="87" t="s">
        <v>138</v>
      </c>
      <c r="C103" s="44">
        <f>SUM(C104:C105)</f>
        <v>0</v>
      </c>
      <c r="D103" s="88"/>
      <c r="E103" s="89"/>
      <c r="F103" s="90"/>
    </row>
    <row r="104" spans="2:6" ht="13.95" customHeight="1" x14ac:dyDescent="0.3">
      <c r="B104" s="76"/>
      <c r="C104" s="54"/>
      <c r="D104" s="36"/>
      <c r="E104" s="63"/>
      <c r="F104" s="38"/>
    </row>
    <row r="105" spans="2:6" ht="13.95" customHeight="1" x14ac:dyDescent="0.3">
      <c r="B105" s="95"/>
      <c r="C105" s="106"/>
      <c r="D105" s="36"/>
      <c r="E105" s="63"/>
      <c r="F105" s="38"/>
    </row>
    <row r="106" spans="2:6" ht="13.95" customHeight="1" x14ac:dyDescent="0.3">
      <c r="B106" s="87" t="s">
        <v>139</v>
      </c>
      <c r="C106" s="44">
        <f>SUM(C107:C108)</f>
        <v>0</v>
      </c>
      <c r="D106" s="88"/>
      <c r="E106" s="89"/>
      <c r="F106" s="90"/>
    </row>
    <row r="107" spans="2:6" ht="13.95" customHeight="1" x14ac:dyDescent="0.3">
      <c r="B107" s="76"/>
      <c r="C107" s="106"/>
      <c r="D107" s="36"/>
      <c r="E107" s="63"/>
      <c r="F107" s="38"/>
    </row>
    <row r="108" spans="2:6" ht="13.95" customHeight="1" x14ac:dyDescent="0.3">
      <c r="B108" s="107"/>
      <c r="C108" s="59"/>
      <c r="D108" s="108"/>
      <c r="E108" s="109"/>
      <c r="F108" s="110"/>
    </row>
    <row r="109" spans="2:6" ht="13.95" customHeight="1" x14ac:dyDescent="0.3">
      <c r="B109" s="87" t="s">
        <v>140</v>
      </c>
      <c r="C109" s="111">
        <f>SUM(C110:C112)</f>
        <v>12047.5</v>
      </c>
      <c r="D109" s="88"/>
      <c r="E109" s="89"/>
      <c r="F109" s="90"/>
    </row>
    <row r="110" spans="2:6" ht="13.95" customHeight="1" x14ac:dyDescent="0.3">
      <c r="B110" s="95" t="s">
        <v>141</v>
      </c>
      <c r="C110" s="54">
        <v>6491.93</v>
      </c>
      <c r="D110" s="55">
        <v>43875</v>
      </c>
      <c r="E110" s="56" t="s">
        <v>11</v>
      </c>
      <c r="F110" s="112" t="s">
        <v>142</v>
      </c>
    </row>
    <row r="111" spans="2:6" ht="13.95" customHeight="1" x14ac:dyDescent="0.3">
      <c r="B111" s="95" t="s">
        <v>143</v>
      </c>
      <c r="C111" s="54">
        <v>5555.57</v>
      </c>
      <c r="D111" s="55">
        <v>43875</v>
      </c>
      <c r="E111" s="56" t="s">
        <v>11</v>
      </c>
      <c r="F111" s="57" t="s">
        <v>144</v>
      </c>
    </row>
    <row r="112" spans="2:6" ht="13.95" customHeight="1" x14ac:dyDescent="0.3">
      <c r="B112" s="95"/>
      <c r="C112" s="106"/>
      <c r="D112" s="55"/>
      <c r="E112" s="56"/>
      <c r="F112" s="57"/>
    </row>
    <row r="113" spans="2:6" ht="13.95" customHeight="1" x14ac:dyDescent="0.3">
      <c r="B113" s="87" t="s">
        <v>145</v>
      </c>
      <c r="C113" s="111">
        <f>SUM(C114:C116)</f>
        <v>544</v>
      </c>
      <c r="D113" s="88"/>
      <c r="E113" s="89"/>
      <c r="F113" s="90"/>
    </row>
    <row r="114" spans="2:6" ht="13.95" customHeight="1" x14ac:dyDescent="0.3">
      <c r="B114" s="53" t="s">
        <v>146</v>
      </c>
      <c r="C114" s="49">
        <v>272</v>
      </c>
      <c r="D114" s="55">
        <v>43887</v>
      </c>
      <c r="E114" s="56" t="s">
        <v>11</v>
      </c>
      <c r="F114" s="57" t="s">
        <v>147</v>
      </c>
    </row>
    <row r="115" spans="2:6" ht="13.95" customHeight="1" x14ac:dyDescent="0.3">
      <c r="B115" s="53" t="s">
        <v>146</v>
      </c>
      <c r="C115" s="49">
        <v>272</v>
      </c>
      <c r="D115" s="55">
        <v>43887</v>
      </c>
      <c r="E115" s="56" t="s">
        <v>11</v>
      </c>
      <c r="F115" s="57" t="s">
        <v>148</v>
      </c>
    </row>
    <row r="116" spans="2:6" ht="13.95" customHeight="1" x14ac:dyDescent="0.3">
      <c r="B116" s="80"/>
      <c r="C116" s="96"/>
      <c r="D116" s="55"/>
      <c r="E116" s="56"/>
      <c r="F116" s="57"/>
    </row>
    <row r="117" spans="2:6" ht="13.95" customHeight="1" x14ac:dyDescent="0.3">
      <c r="B117" s="87" t="s">
        <v>149</v>
      </c>
      <c r="C117" s="111">
        <f>SUM(C118:C120)</f>
        <v>0</v>
      </c>
      <c r="D117" s="88"/>
      <c r="E117" s="89"/>
      <c r="F117" s="90"/>
    </row>
    <row r="118" spans="2:6" ht="13.95" customHeight="1" x14ac:dyDescent="0.3">
      <c r="B118" s="78"/>
      <c r="C118" s="49"/>
      <c r="D118" s="55"/>
      <c r="E118" s="56"/>
      <c r="F118" s="57"/>
    </row>
    <row r="119" spans="2:6" ht="13.95" customHeight="1" x14ac:dyDescent="0.3">
      <c r="B119" s="80"/>
      <c r="C119" s="96"/>
      <c r="D119" s="55"/>
      <c r="E119" s="56"/>
      <c r="F119" s="57"/>
    </row>
    <row r="120" spans="2:6" ht="13.95" customHeight="1" thickBot="1" x14ac:dyDescent="0.35">
      <c r="B120" s="113"/>
      <c r="C120" s="65"/>
      <c r="D120" s="114"/>
      <c r="E120" s="115"/>
      <c r="F120" s="116"/>
    </row>
    <row r="121" spans="2:6" ht="13.95" customHeight="1" thickBot="1" x14ac:dyDescent="0.35">
      <c r="B121" s="25" t="s">
        <v>150</v>
      </c>
      <c r="C121" s="26">
        <f>SUM(C122,C127)</f>
        <v>2725.5</v>
      </c>
      <c r="D121" s="22"/>
      <c r="E121" s="27"/>
      <c r="F121" s="28"/>
    </row>
    <row r="122" spans="2:6" ht="13.95" customHeight="1" x14ac:dyDescent="0.3">
      <c r="B122" s="29" t="s">
        <v>151</v>
      </c>
      <c r="C122" s="30">
        <f>SUM(C123:C125)</f>
        <v>1734.15</v>
      </c>
      <c r="D122" s="31"/>
      <c r="E122" s="32"/>
      <c r="F122" s="33"/>
    </row>
    <row r="123" spans="2:6" ht="13.95" customHeight="1" x14ac:dyDescent="0.3">
      <c r="B123" s="117" t="s">
        <v>152</v>
      </c>
      <c r="C123" s="49">
        <v>84.35</v>
      </c>
      <c r="D123" s="55">
        <v>43878</v>
      </c>
      <c r="E123" s="56" t="s">
        <v>51</v>
      </c>
      <c r="F123" s="57" t="s">
        <v>153</v>
      </c>
    </row>
    <row r="124" spans="2:6" ht="13.95" customHeight="1" x14ac:dyDescent="0.3">
      <c r="B124" s="81" t="s">
        <v>154</v>
      </c>
      <c r="C124" s="49">
        <v>629.79999999999995</v>
      </c>
      <c r="D124" s="91">
        <v>43882</v>
      </c>
      <c r="E124" s="94" t="s">
        <v>11</v>
      </c>
      <c r="F124" s="93" t="s">
        <v>155</v>
      </c>
    </row>
    <row r="125" spans="2:6" ht="13.95" customHeight="1" x14ac:dyDescent="0.3">
      <c r="B125" s="78" t="s">
        <v>156</v>
      </c>
      <c r="C125" s="49">
        <v>1020</v>
      </c>
      <c r="D125" s="91">
        <v>43887</v>
      </c>
      <c r="E125" s="94" t="s">
        <v>11</v>
      </c>
      <c r="F125" s="93" t="s">
        <v>157</v>
      </c>
    </row>
    <row r="126" spans="2:6" ht="13.95" customHeight="1" x14ac:dyDescent="0.3">
      <c r="B126" s="53"/>
      <c r="C126" s="49"/>
      <c r="D126" s="91"/>
      <c r="E126" s="94"/>
      <c r="F126" s="93"/>
    </row>
    <row r="127" spans="2:6" ht="13.95" customHeight="1" x14ac:dyDescent="0.3">
      <c r="B127" s="87" t="s">
        <v>158</v>
      </c>
      <c r="C127" s="44">
        <f>SUM(C128:C132)</f>
        <v>991.35</v>
      </c>
      <c r="D127" s="88"/>
      <c r="E127" s="89"/>
      <c r="F127" s="90"/>
    </row>
    <row r="128" spans="2:6" ht="13.95" customHeight="1" x14ac:dyDescent="0.3">
      <c r="B128" s="78" t="s">
        <v>156</v>
      </c>
      <c r="C128" s="49">
        <v>140</v>
      </c>
      <c r="D128" s="91">
        <v>43864</v>
      </c>
      <c r="E128" s="94" t="s">
        <v>11</v>
      </c>
      <c r="F128" s="93" t="s">
        <v>159</v>
      </c>
    </row>
    <row r="129" spans="2:6" ht="13.95" customHeight="1" x14ac:dyDescent="0.3">
      <c r="B129" s="78" t="s">
        <v>160</v>
      </c>
      <c r="C129" s="49">
        <v>728</v>
      </c>
      <c r="D129" s="91">
        <v>43871</v>
      </c>
      <c r="E129" s="94" t="s">
        <v>51</v>
      </c>
      <c r="F129" s="93" t="s">
        <v>161</v>
      </c>
    </row>
    <row r="130" spans="2:6" ht="13.95" customHeight="1" x14ac:dyDescent="0.3">
      <c r="B130" s="53" t="s">
        <v>156</v>
      </c>
      <c r="C130" s="49">
        <v>70</v>
      </c>
      <c r="D130" s="91">
        <v>43887</v>
      </c>
      <c r="E130" s="94" t="s">
        <v>11</v>
      </c>
      <c r="F130" s="93" t="s">
        <v>162</v>
      </c>
    </row>
    <row r="131" spans="2:6" ht="13.95" customHeight="1" x14ac:dyDescent="0.3">
      <c r="B131" s="64" t="s">
        <v>163</v>
      </c>
      <c r="C131" s="65">
        <v>53.35</v>
      </c>
      <c r="D131" s="114">
        <v>43889</v>
      </c>
      <c r="E131" s="115" t="s">
        <v>17</v>
      </c>
      <c r="F131" s="118" t="s">
        <v>164</v>
      </c>
    </row>
    <row r="132" spans="2:6" ht="13.95" customHeight="1" thickBot="1" x14ac:dyDescent="0.35">
      <c r="B132" s="113"/>
      <c r="C132" s="65"/>
      <c r="D132" s="114"/>
      <c r="E132" s="115"/>
      <c r="F132" s="118"/>
    </row>
    <row r="133" spans="2:6" ht="13.95" customHeight="1" thickBot="1" x14ac:dyDescent="0.35">
      <c r="B133" s="25" t="s">
        <v>165</v>
      </c>
      <c r="C133" s="26">
        <f>SUM(C134,C136,C139,C146)</f>
        <v>12487.42</v>
      </c>
      <c r="D133" s="22"/>
      <c r="E133" s="27"/>
      <c r="F133" s="28"/>
    </row>
    <row r="134" spans="2:6" ht="13.95" customHeight="1" x14ac:dyDescent="0.3">
      <c r="B134" s="29" t="s">
        <v>166</v>
      </c>
      <c r="C134" s="30">
        <f>SUM(C135)</f>
        <v>0</v>
      </c>
      <c r="D134" s="31"/>
      <c r="E134" s="32"/>
      <c r="F134" s="33"/>
    </row>
    <row r="135" spans="2:6" ht="13.95" customHeight="1" x14ac:dyDescent="0.3">
      <c r="B135" s="10"/>
      <c r="F135" s="11"/>
    </row>
    <row r="136" spans="2:6" ht="13.95" customHeight="1" x14ac:dyDescent="0.3">
      <c r="B136" s="87" t="s">
        <v>167</v>
      </c>
      <c r="C136" s="44">
        <f>SUM(C137:C138)</f>
        <v>0</v>
      </c>
      <c r="D136" s="88"/>
      <c r="E136" s="89"/>
      <c r="F136" s="90"/>
    </row>
    <row r="137" spans="2:6" ht="13.95" customHeight="1" x14ac:dyDescent="0.3">
      <c r="B137" s="119"/>
      <c r="C137" s="120"/>
      <c r="D137" s="121"/>
      <c r="E137" s="122"/>
      <c r="F137" s="123"/>
    </row>
    <row r="138" spans="2:6" ht="13.95" customHeight="1" x14ac:dyDescent="0.3">
      <c r="B138" s="76"/>
      <c r="C138" s="49"/>
      <c r="D138" s="91"/>
      <c r="E138" s="94"/>
      <c r="F138" s="93"/>
    </row>
    <row r="139" spans="2:6" ht="13.95" customHeight="1" x14ac:dyDescent="0.3">
      <c r="B139" s="87" t="s">
        <v>168</v>
      </c>
      <c r="C139" s="44">
        <f>SUM(C140:C145)</f>
        <v>11498.37</v>
      </c>
      <c r="D139" s="88"/>
      <c r="E139" s="89"/>
      <c r="F139" s="90"/>
    </row>
    <row r="140" spans="2:6" ht="13.95" customHeight="1" x14ac:dyDescent="0.3">
      <c r="B140" s="76" t="s">
        <v>169</v>
      </c>
      <c r="C140" s="49">
        <v>8465.15</v>
      </c>
      <c r="D140" s="91">
        <v>43881</v>
      </c>
      <c r="E140" s="94" t="s">
        <v>34</v>
      </c>
      <c r="F140" s="93" t="s">
        <v>34</v>
      </c>
    </row>
    <row r="141" spans="2:6" ht="13.95" customHeight="1" x14ac:dyDescent="0.3">
      <c r="B141" s="78" t="s">
        <v>170</v>
      </c>
      <c r="C141" s="49">
        <v>2730.69</v>
      </c>
      <c r="D141" s="91">
        <v>43881</v>
      </c>
      <c r="E141" s="94" t="s">
        <v>34</v>
      </c>
      <c r="F141" s="93" t="s">
        <v>34</v>
      </c>
    </row>
    <row r="142" spans="2:6" ht="13.95" customHeight="1" x14ac:dyDescent="0.3">
      <c r="B142" s="78" t="s">
        <v>171</v>
      </c>
      <c r="C142" s="49">
        <v>33.799999999999997</v>
      </c>
      <c r="D142" s="91">
        <v>43889</v>
      </c>
      <c r="E142" s="94" t="s">
        <v>34</v>
      </c>
      <c r="F142" s="93" t="s">
        <v>34</v>
      </c>
    </row>
    <row r="143" spans="2:6" ht="13.95" customHeight="1" x14ac:dyDescent="0.3">
      <c r="B143" s="78" t="s">
        <v>172</v>
      </c>
      <c r="C143" s="49">
        <v>65.540000000000006</v>
      </c>
      <c r="D143" s="91">
        <v>43889</v>
      </c>
      <c r="E143" s="94" t="s">
        <v>34</v>
      </c>
      <c r="F143" s="93" t="s">
        <v>34</v>
      </c>
    </row>
    <row r="144" spans="2:6" ht="13.95" customHeight="1" x14ac:dyDescent="0.3">
      <c r="B144" s="78" t="s">
        <v>173</v>
      </c>
      <c r="C144" s="49">
        <v>203.19</v>
      </c>
      <c r="D144" s="91">
        <v>43889</v>
      </c>
      <c r="E144" s="94" t="s">
        <v>34</v>
      </c>
      <c r="F144" s="93" t="s">
        <v>34</v>
      </c>
    </row>
    <row r="145" spans="2:6" ht="13.95" customHeight="1" x14ac:dyDescent="0.3">
      <c r="B145" s="34"/>
      <c r="C145" s="96"/>
      <c r="D145" s="36"/>
      <c r="E145" s="63"/>
      <c r="F145" s="38"/>
    </row>
    <row r="146" spans="2:6" ht="13.95" customHeight="1" x14ac:dyDescent="0.3">
      <c r="B146" s="87" t="s">
        <v>174</v>
      </c>
      <c r="C146" s="44">
        <f>SUM(C147:C149)</f>
        <v>989.05</v>
      </c>
      <c r="D146" s="88"/>
      <c r="E146" s="89"/>
      <c r="F146" s="90"/>
    </row>
    <row r="147" spans="2:6" ht="13.95" customHeight="1" x14ac:dyDescent="0.3">
      <c r="B147" s="80" t="s">
        <v>175</v>
      </c>
      <c r="C147" s="106">
        <v>905.05</v>
      </c>
      <c r="D147" s="60"/>
      <c r="E147" s="56"/>
      <c r="F147" s="62"/>
    </row>
    <row r="148" spans="2:6" ht="13.95" customHeight="1" x14ac:dyDescent="0.3">
      <c r="B148" s="80" t="s">
        <v>176</v>
      </c>
      <c r="C148" s="54">
        <v>84</v>
      </c>
      <c r="D148" s="55"/>
      <c r="E148" s="56"/>
      <c r="F148" s="57" t="s">
        <v>177</v>
      </c>
    </row>
    <row r="149" spans="2:6" ht="13.95" customHeight="1" thickBot="1" x14ac:dyDescent="0.35">
      <c r="B149" s="124"/>
      <c r="C149" s="125"/>
      <c r="D149" s="126"/>
      <c r="E149" s="127"/>
      <c r="F149" s="62"/>
    </row>
    <row r="150" spans="2:6" ht="13.95" customHeight="1" thickBot="1" x14ac:dyDescent="0.35">
      <c r="B150" s="25" t="s">
        <v>178</v>
      </c>
      <c r="C150" s="26">
        <f>SUM(C151:C152)</f>
        <v>570.20000000000005</v>
      </c>
      <c r="D150" s="22"/>
      <c r="E150" s="27"/>
      <c r="F150" s="28"/>
    </row>
    <row r="151" spans="2:6" s="133" customFormat="1" ht="13.95" customHeight="1" x14ac:dyDescent="0.3">
      <c r="B151" s="128" t="s">
        <v>179</v>
      </c>
      <c r="C151" s="129">
        <v>570.20000000000005</v>
      </c>
      <c r="D151" s="130"/>
      <c r="E151" s="131"/>
      <c r="F151" s="132"/>
    </row>
    <row r="152" spans="2:6" ht="13.95" customHeight="1" thickBot="1" x14ac:dyDescent="0.35">
      <c r="B152" s="134"/>
      <c r="C152" s="135"/>
      <c r="D152" s="136"/>
      <c r="E152" s="137"/>
      <c r="F152" s="138"/>
    </row>
    <row r="153" spans="2:6" ht="13.95" customHeight="1" thickBot="1" x14ac:dyDescent="0.35">
      <c r="B153" s="25" t="s">
        <v>180</v>
      </c>
      <c r="C153" s="26">
        <f>SUM(C154:C154)</f>
        <v>4833.78</v>
      </c>
      <c r="D153" s="22"/>
      <c r="E153" s="27"/>
      <c r="F153" s="28"/>
    </row>
    <row r="154" spans="2:6" ht="13.95" customHeight="1" x14ac:dyDescent="0.3">
      <c r="B154" s="139" t="s">
        <v>181</v>
      </c>
      <c r="C154" s="129">
        <v>4833.78</v>
      </c>
      <c r="D154" s="140">
        <v>43864</v>
      </c>
      <c r="E154" s="141" t="s">
        <v>182</v>
      </c>
      <c r="F154" s="142" t="s">
        <v>183</v>
      </c>
    </row>
    <row r="155" spans="2:6" ht="13.95" customHeight="1" thickBot="1" x14ac:dyDescent="0.35">
      <c r="B155" s="143"/>
      <c r="C155" s="144"/>
      <c r="D155" s="145"/>
      <c r="E155" s="146"/>
      <c r="F155" s="147"/>
    </row>
    <row r="156" spans="2:6" ht="13.95" customHeight="1" thickBot="1" x14ac:dyDescent="0.35">
      <c r="B156" s="25" t="s">
        <v>184</v>
      </c>
      <c r="C156" s="26">
        <f>SUM(C157:C157)</f>
        <v>0</v>
      </c>
      <c r="D156" s="22"/>
      <c r="E156" s="27"/>
      <c r="F156" s="28"/>
    </row>
    <row r="157" spans="2:6" ht="13.95" customHeight="1" x14ac:dyDescent="0.3">
      <c r="B157" s="148"/>
      <c r="C157" s="149"/>
      <c r="D157" s="140"/>
      <c r="E157" s="141"/>
      <c r="F157" s="142"/>
    </row>
    <row r="158" spans="2:6" ht="13.95" customHeight="1" thickBot="1" x14ac:dyDescent="0.35">
      <c r="B158" s="80"/>
      <c r="C158" s="150"/>
      <c r="D158" s="130"/>
      <c r="E158" s="151"/>
      <c r="F158" s="132"/>
    </row>
    <row r="159" spans="2:6" ht="13.95" customHeight="1" thickBot="1" x14ac:dyDescent="0.35">
      <c r="B159" s="25" t="s">
        <v>185</v>
      </c>
      <c r="C159" s="26">
        <f>SUM(C160:C169)</f>
        <v>138326.82</v>
      </c>
      <c r="D159" s="22"/>
      <c r="E159" s="27"/>
      <c r="F159" s="28"/>
    </row>
    <row r="160" spans="2:6" ht="13.95" customHeight="1" x14ac:dyDescent="0.3">
      <c r="B160" s="128" t="s">
        <v>186</v>
      </c>
      <c r="C160" s="129">
        <v>27900</v>
      </c>
      <c r="D160" s="130">
        <v>43864</v>
      </c>
      <c r="E160" s="131" t="s">
        <v>11</v>
      </c>
      <c r="F160" s="132" t="s">
        <v>187</v>
      </c>
    </row>
    <row r="161" spans="2:6" ht="13.95" customHeight="1" x14ac:dyDescent="0.3">
      <c r="B161" s="152" t="s">
        <v>188</v>
      </c>
      <c r="C161" s="65">
        <v>49600</v>
      </c>
      <c r="D161" s="126">
        <v>43900</v>
      </c>
      <c r="E161" s="153" t="s">
        <v>11</v>
      </c>
      <c r="F161" s="154" t="s">
        <v>189</v>
      </c>
    </row>
    <row r="162" spans="2:6" ht="13.95" customHeight="1" x14ac:dyDescent="0.3">
      <c r="B162" s="117" t="s">
        <v>190</v>
      </c>
      <c r="C162" s="49">
        <v>251.71</v>
      </c>
      <c r="D162" s="55">
        <v>43866</v>
      </c>
      <c r="E162" s="151" t="s">
        <v>11</v>
      </c>
      <c r="F162" s="154" t="s">
        <v>191</v>
      </c>
    </row>
    <row r="163" spans="2:6" ht="13.95" customHeight="1" x14ac:dyDescent="0.3">
      <c r="B163" s="155" t="s">
        <v>192</v>
      </c>
      <c r="C163" s="49">
        <v>9500</v>
      </c>
      <c r="D163" s="126">
        <v>43866</v>
      </c>
      <c r="E163" s="153" t="s">
        <v>11</v>
      </c>
      <c r="F163" s="154" t="s">
        <v>193</v>
      </c>
    </row>
    <row r="164" spans="2:6" ht="13.95" customHeight="1" x14ac:dyDescent="0.3">
      <c r="B164" s="117" t="s">
        <v>194</v>
      </c>
      <c r="C164" s="65">
        <v>5800</v>
      </c>
      <c r="D164" s="126">
        <v>43866</v>
      </c>
      <c r="E164" s="153" t="s">
        <v>11</v>
      </c>
      <c r="F164" s="154" t="s">
        <v>195</v>
      </c>
    </row>
    <row r="165" spans="2:6" ht="13.95" customHeight="1" x14ac:dyDescent="0.3">
      <c r="B165" s="64" t="s">
        <v>192</v>
      </c>
      <c r="C165" s="65">
        <v>9500</v>
      </c>
      <c r="D165" s="126">
        <v>43875</v>
      </c>
      <c r="E165" s="153" t="s">
        <v>11</v>
      </c>
      <c r="F165" s="154" t="s">
        <v>196</v>
      </c>
    </row>
    <row r="166" spans="2:6" ht="13.95" customHeight="1" x14ac:dyDescent="0.3">
      <c r="B166" s="64" t="s">
        <v>194</v>
      </c>
      <c r="C166" s="65">
        <v>5800</v>
      </c>
      <c r="D166" s="126">
        <v>43878</v>
      </c>
      <c r="E166" s="153" t="s">
        <v>11</v>
      </c>
      <c r="F166" s="154" t="s">
        <v>29</v>
      </c>
    </row>
    <row r="167" spans="2:6" ht="13.95" customHeight="1" x14ac:dyDescent="0.3">
      <c r="B167" s="117" t="s">
        <v>186</v>
      </c>
      <c r="C167" s="49">
        <v>27900</v>
      </c>
      <c r="D167" s="126">
        <v>43887</v>
      </c>
      <c r="E167" s="153" t="s">
        <v>11</v>
      </c>
      <c r="F167" s="154" t="s">
        <v>197</v>
      </c>
    </row>
    <row r="168" spans="2:6" ht="13.95" customHeight="1" x14ac:dyDescent="0.3">
      <c r="B168" s="64" t="s">
        <v>198</v>
      </c>
      <c r="C168" s="65">
        <v>2075.11</v>
      </c>
      <c r="D168" s="126">
        <v>43889</v>
      </c>
      <c r="E168" s="153" t="s">
        <v>51</v>
      </c>
      <c r="F168" s="154" t="s">
        <v>199</v>
      </c>
    </row>
    <row r="169" spans="2:6" ht="13.95" customHeight="1" thickBot="1" x14ac:dyDescent="0.35">
      <c r="B169" s="134"/>
      <c r="C169" s="135"/>
      <c r="D169" s="136"/>
      <c r="E169" s="137"/>
      <c r="F169" s="138"/>
    </row>
    <row r="170" spans="2:6" ht="13.95" customHeight="1" thickBot="1" x14ac:dyDescent="0.35">
      <c r="B170" s="25" t="s">
        <v>200</v>
      </c>
      <c r="C170" s="26">
        <f>SUM(C171:C180)</f>
        <v>7629.53</v>
      </c>
      <c r="D170" s="22"/>
      <c r="E170" s="27"/>
      <c r="F170" s="28"/>
    </row>
    <row r="171" spans="2:6" ht="13.95" customHeight="1" x14ac:dyDescent="0.3">
      <c r="B171" s="156" t="s">
        <v>201</v>
      </c>
      <c r="C171" s="157">
        <v>202.48</v>
      </c>
      <c r="D171" s="158">
        <v>43880</v>
      </c>
      <c r="E171" s="159" t="s">
        <v>51</v>
      </c>
      <c r="F171" s="160" t="s">
        <v>202</v>
      </c>
    </row>
    <row r="172" spans="2:6" ht="13.95" customHeight="1" x14ac:dyDescent="0.3">
      <c r="B172" s="80" t="s">
        <v>203</v>
      </c>
      <c r="C172" s="49">
        <v>250</v>
      </c>
      <c r="D172" s="55">
        <v>43866</v>
      </c>
      <c r="E172" s="56" t="s">
        <v>11</v>
      </c>
      <c r="F172" s="57" t="s">
        <v>204</v>
      </c>
    </row>
    <row r="173" spans="2:6" ht="13.95" customHeight="1" x14ac:dyDescent="0.3">
      <c r="B173" s="155" t="s">
        <v>205</v>
      </c>
      <c r="C173" s="49">
        <v>938.5</v>
      </c>
      <c r="D173" s="55">
        <v>43871</v>
      </c>
      <c r="E173" s="56" t="s">
        <v>51</v>
      </c>
      <c r="F173" s="57" t="s">
        <v>206</v>
      </c>
    </row>
    <row r="174" spans="2:6" ht="13.95" customHeight="1" x14ac:dyDescent="0.3">
      <c r="B174" s="155" t="s">
        <v>205</v>
      </c>
      <c r="C174" s="49">
        <v>938.5</v>
      </c>
      <c r="D174" s="55">
        <v>43871</v>
      </c>
      <c r="E174" s="56" t="s">
        <v>51</v>
      </c>
      <c r="F174" s="57" t="s">
        <v>207</v>
      </c>
    </row>
    <row r="175" spans="2:6" ht="13.95" customHeight="1" x14ac:dyDescent="0.3">
      <c r="B175" s="155" t="s">
        <v>205</v>
      </c>
      <c r="C175" s="49">
        <v>938.5</v>
      </c>
      <c r="D175" s="55">
        <v>43871</v>
      </c>
      <c r="E175" s="56" t="s">
        <v>51</v>
      </c>
      <c r="F175" s="57" t="s">
        <v>208</v>
      </c>
    </row>
    <row r="176" spans="2:6" ht="13.95" customHeight="1" x14ac:dyDescent="0.3">
      <c r="B176" s="155" t="s">
        <v>205</v>
      </c>
      <c r="C176" s="49">
        <v>938.5</v>
      </c>
      <c r="D176" s="55">
        <v>43871</v>
      </c>
      <c r="E176" s="56" t="s">
        <v>51</v>
      </c>
      <c r="F176" s="57" t="s">
        <v>209</v>
      </c>
    </row>
    <row r="177" spans="2:6" ht="13.95" customHeight="1" x14ac:dyDescent="0.3">
      <c r="B177" s="155" t="s">
        <v>205</v>
      </c>
      <c r="C177" s="49">
        <v>938.5</v>
      </c>
      <c r="D177" s="55">
        <v>43871</v>
      </c>
      <c r="E177" s="56" t="s">
        <v>51</v>
      </c>
      <c r="F177" s="57" t="s">
        <v>210</v>
      </c>
    </row>
    <row r="178" spans="2:6" ht="13.95" customHeight="1" x14ac:dyDescent="0.3">
      <c r="B178" s="155" t="s">
        <v>205</v>
      </c>
      <c r="C178" s="49">
        <v>938.5</v>
      </c>
      <c r="D178" s="55">
        <v>43871</v>
      </c>
      <c r="E178" s="56" t="s">
        <v>51</v>
      </c>
      <c r="F178" s="57" t="s">
        <v>211</v>
      </c>
    </row>
    <row r="179" spans="2:6" ht="13.95" customHeight="1" x14ac:dyDescent="0.3">
      <c r="B179" s="81" t="s">
        <v>212</v>
      </c>
      <c r="C179" s="161">
        <v>1546.05</v>
      </c>
      <c r="D179" s="55">
        <v>43881</v>
      </c>
      <c r="E179" s="56" t="s">
        <v>17</v>
      </c>
      <c r="F179" s="57" t="s">
        <v>213</v>
      </c>
    </row>
    <row r="180" spans="2:6" ht="13.95" customHeight="1" thickBot="1" x14ac:dyDescent="0.35">
      <c r="B180" s="162"/>
      <c r="C180" s="163"/>
      <c r="D180" s="164"/>
      <c r="E180" s="165"/>
      <c r="F180" s="166"/>
    </row>
    <row r="181" spans="2:6" ht="13.95" customHeight="1" thickBot="1" x14ac:dyDescent="0.35">
      <c r="B181" s="167" t="s">
        <v>214</v>
      </c>
      <c r="C181" s="168">
        <f>SUM(C7,C32,C69,C121,C133,C150,C153,C156,C159,C170)</f>
        <v>486137.09</v>
      </c>
      <c r="D181" s="169"/>
      <c r="E181" s="170"/>
      <c r="F181" s="171"/>
    </row>
    <row r="182" spans="2:6" ht="13.95" customHeight="1" thickBot="1" x14ac:dyDescent="0.35">
      <c r="B182" s="172"/>
      <c r="C182" s="173"/>
      <c r="D182" s="174"/>
      <c r="E182" s="175"/>
      <c r="F182" s="176"/>
    </row>
    <row r="183" spans="2:6" ht="13.95" customHeight="1" thickBot="1" x14ac:dyDescent="0.35">
      <c r="B183" s="67" t="s">
        <v>215</v>
      </c>
      <c r="C183" s="26">
        <f>SUM(C184:C187)</f>
        <v>460000</v>
      </c>
      <c r="D183" s="68"/>
      <c r="E183" s="69"/>
      <c r="F183" s="70"/>
    </row>
    <row r="184" spans="2:6" ht="13.95" customHeight="1" x14ac:dyDescent="0.3">
      <c r="B184" s="48" t="s">
        <v>216</v>
      </c>
      <c r="C184" s="49">
        <v>130000</v>
      </c>
      <c r="D184" s="50">
        <v>43864</v>
      </c>
      <c r="E184" s="51" t="s">
        <v>217</v>
      </c>
      <c r="F184" s="52" t="s">
        <v>218</v>
      </c>
    </row>
    <row r="185" spans="2:6" ht="13.95" customHeight="1" x14ac:dyDescent="0.3">
      <c r="B185" s="48" t="s">
        <v>219</v>
      </c>
      <c r="C185" s="177">
        <v>300000</v>
      </c>
      <c r="D185" s="178">
        <v>43875</v>
      </c>
      <c r="E185" s="179" t="s">
        <v>217</v>
      </c>
      <c r="F185" s="52" t="s">
        <v>218</v>
      </c>
    </row>
    <row r="186" spans="2:6" ht="13.95" customHeight="1" x14ac:dyDescent="0.3">
      <c r="B186" s="48" t="s">
        <v>220</v>
      </c>
      <c r="C186" s="177">
        <v>30000</v>
      </c>
      <c r="D186" s="178">
        <v>43887</v>
      </c>
      <c r="E186" s="179" t="s">
        <v>217</v>
      </c>
      <c r="F186" s="52" t="s">
        <v>218</v>
      </c>
    </row>
    <row r="187" spans="2:6" ht="13.95" customHeight="1" thickBot="1" x14ac:dyDescent="0.35">
      <c r="B187" s="180"/>
      <c r="C187" s="181"/>
      <c r="D187" s="182"/>
      <c r="E187" s="183"/>
      <c r="F187" s="184"/>
    </row>
    <row r="188" spans="2:6" ht="13.95" customHeight="1" thickBot="1" x14ac:dyDescent="0.35">
      <c r="B188" s="67" t="s">
        <v>221</v>
      </c>
      <c r="C188" s="26">
        <f>SUM(C189:C191)</f>
        <v>54769.610000000182</v>
      </c>
      <c r="D188" s="68"/>
      <c r="E188" s="69"/>
      <c r="F188" s="70"/>
    </row>
    <row r="189" spans="2:6" ht="13.95" customHeight="1" x14ac:dyDescent="0.3">
      <c r="B189" s="185" t="s">
        <v>222</v>
      </c>
      <c r="C189" s="129">
        <f>[1]JAN_2020!B219</f>
        <v>53184.070000000182</v>
      </c>
      <c r="D189" s="178"/>
      <c r="E189" s="179" t="s">
        <v>223</v>
      </c>
      <c r="F189" s="186"/>
    </row>
    <row r="190" spans="2:6" ht="13.95" customHeight="1" x14ac:dyDescent="0.3">
      <c r="B190" s="48" t="s">
        <v>224</v>
      </c>
      <c r="C190" s="129">
        <v>1415.32</v>
      </c>
      <c r="D190" s="50">
        <v>43872</v>
      </c>
      <c r="E190" s="51" t="s">
        <v>17</v>
      </c>
      <c r="F190" s="52" t="s">
        <v>225</v>
      </c>
    </row>
    <row r="191" spans="2:6" ht="13.95" customHeight="1" thickBot="1" x14ac:dyDescent="0.35">
      <c r="B191" s="187" t="s">
        <v>226</v>
      </c>
      <c r="C191" s="188">
        <v>170.22</v>
      </c>
      <c r="D191" s="50">
        <v>43878</v>
      </c>
      <c r="E191" s="51" t="s">
        <v>227</v>
      </c>
      <c r="F191" s="189" t="s">
        <v>228</v>
      </c>
    </row>
    <row r="192" spans="2:6" ht="13.95" customHeight="1" thickBot="1" x14ac:dyDescent="0.35">
      <c r="B192" s="167" t="s">
        <v>229</v>
      </c>
      <c r="C192" s="26">
        <f>C183+C188-C181</f>
        <v>28632.520000000135</v>
      </c>
      <c r="D192" s="190"/>
      <c r="E192" s="170"/>
      <c r="F192" s="171"/>
    </row>
    <row r="193" spans="2:6" ht="13.95" customHeight="1" x14ac:dyDescent="0.3">
      <c r="B193" s="191"/>
      <c r="C193" s="192"/>
      <c r="D193" s="193"/>
      <c r="E193" s="194"/>
      <c r="F193" s="195"/>
    </row>
    <row r="194" spans="2:6" ht="13.95" customHeight="1" x14ac:dyDescent="0.3">
      <c r="B194" s="10" t="s">
        <v>230</v>
      </c>
      <c r="C194" s="196"/>
      <c r="D194" s="197"/>
      <c r="E194" s="198"/>
      <c r="F194" s="199"/>
    </row>
    <row r="195" spans="2:6" ht="13.95" customHeight="1" x14ac:dyDescent="0.3">
      <c r="B195" s="200" t="s">
        <v>231</v>
      </c>
      <c r="C195" s="201"/>
      <c r="D195" s="201"/>
      <c r="E195" s="201"/>
      <c r="F195" s="202"/>
    </row>
    <row r="196" spans="2:6" ht="13.95" customHeight="1" x14ac:dyDescent="0.3">
      <c r="B196" s="203" t="s">
        <v>232</v>
      </c>
      <c r="C196" s="204"/>
      <c r="D196" s="204"/>
      <c r="E196" s="204"/>
      <c r="F196" s="205"/>
    </row>
    <row r="197" spans="2:6" ht="13.95" customHeight="1" thickBot="1" x14ac:dyDescent="0.35">
      <c r="B197" s="206" t="s">
        <v>233</v>
      </c>
      <c r="C197" s="207"/>
      <c r="D197" s="207"/>
      <c r="E197" s="207"/>
      <c r="F197" s="208"/>
    </row>
    <row r="198" spans="2:6" ht="13.95" customHeight="1" x14ac:dyDescent="0.3"/>
    <row r="199" spans="2:6" ht="13.95" customHeight="1" x14ac:dyDescent="0.3"/>
  </sheetData>
  <mergeCells count="4">
    <mergeCell ref="B4:F4"/>
    <mergeCell ref="B195:F195"/>
    <mergeCell ref="B196:F196"/>
    <mergeCell ref="B197:F197"/>
  </mergeCells>
  <pageMargins left="0.511811024" right="0.511811024" top="0.78740157499999996" bottom="0.78740157499999996" header="0.31496062000000002" footer="0.3149606200000000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2023-02-02T22:22:59Z</cp:lastPrinted>
  <dcterms:created xsi:type="dcterms:W3CDTF">2023-02-02T22:21:57Z</dcterms:created>
  <dcterms:modified xsi:type="dcterms:W3CDTF">2023-02-02T22:23:23Z</dcterms:modified>
</cp:coreProperties>
</file>